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24226"/>
  <mc:AlternateContent xmlns:mc="http://schemas.openxmlformats.org/markup-compatibility/2006">
    <mc:Choice Requires="x15">
      <x15ac:absPath xmlns:x15ac="http://schemas.microsoft.com/office/spreadsheetml/2010/11/ac" url="C:\Users\cs5320\Documents\Invoicing Tools and Forms FY2023\"/>
    </mc:Choice>
  </mc:AlternateContent>
  <xr:revisionPtr revIDLastSave="0" documentId="13_ncr:1_{85B03205-1035-4B3A-A4D8-EEAFF1F05C05}" xr6:coauthVersionLast="47" xr6:coauthVersionMax="47" xr10:uidLastSave="{00000000-0000-0000-0000-000000000000}"/>
  <bookViews>
    <workbookView xWindow="1995" yWindow="1710" windowWidth="21600" windowHeight="11385" activeTab="3" xr2:uid="{00000000-000D-0000-FFFF-FFFF00000000}"/>
  </bookViews>
  <sheets>
    <sheet name="Instructions" sheetId="6" r:id="rId1"/>
    <sheet name="member info &amp; cost plan amounts" sheetId="5" r:id="rId2"/>
    <sheet name="trans factors" sheetId="4" r:id="rId3"/>
    <sheet name="commute monthly billing" sheetId="7" r:id="rId4"/>
  </sheets>
  <definedNames>
    <definedName name="_xlnm._FilterDatabase" localSheetId="1" hidden="1">'member info &amp; cost plan amounts'!$AC$9:$AC$61</definedName>
    <definedName name="adjfactors">#REF!</definedName>
    <definedName name="MONTHS">#REF!</definedName>
    <definedName name="Providers">#REF!</definedName>
    <definedName name="Y_or_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7" l="1"/>
  <c r="I14" i="7" l="1"/>
  <c r="I13" i="7"/>
  <c r="H136" i="7" l="1"/>
  <c r="I136" i="7"/>
  <c r="J136" i="7"/>
  <c r="P136" i="7" s="1"/>
  <c r="M136" i="7"/>
  <c r="N136" i="7" s="1"/>
  <c r="O136" i="7"/>
  <c r="H137" i="7"/>
  <c r="I137" i="7"/>
  <c r="N137" i="7" s="1"/>
  <c r="J137" i="7"/>
  <c r="M137" i="7"/>
  <c r="O137" i="7"/>
  <c r="H138" i="7"/>
  <c r="I138" i="7"/>
  <c r="N138" i="7" s="1"/>
  <c r="J138" i="7"/>
  <c r="K138" i="7" s="1"/>
  <c r="L138" i="7" s="1"/>
  <c r="M138" i="7"/>
  <c r="O138" i="7"/>
  <c r="H139" i="7"/>
  <c r="I139" i="7"/>
  <c r="J139" i="7"/>
  <c r="M139" i="7"/>
  <c r="O139" i="7"/>
  <c r="H140" i="7"/>
  <c r="I140" i="7"/>
  <c r="J140" i="7"/>
  <c r="P140" i="7" s="1"/>
  <c r="M140" i="7"/>
  <c r="O140" i="7"/>
  <c r="H141" i="7"/>
  <c r="I141" i="7"/>
  <c r="N141" i="7" s="1"/>
  <c r="J141" i="7"/>
  <c r="M141" i="7"/>
  <c r="O141" i="7"/>
  <c r="H142" i="7"/>
  <c r="I142" i="7"/>
  <c r="N142" i="7" s="1"/>
  <c r="J142" i="7"/>
  <c r="K142" i="7" s="1"/>
  <c r="L142" i="7" s="1"/>
  <c r="M142" i="7"/>
  <c r="O142" i="7"/>
  <c r="H143" i="7"/>
  <c r="I143" i="7"/>
  <c r="J143" i="7"/>
  <c r="M143" i="7"/>
  <c r="O143" i="7"/>
  <c r="H144" i="7"/>
  <c r="I144" i="7"/>
  <c r="J144" i="7"/>
  <c r="P144" i="7" s="1"/>
  <c r="M144" i="7"/>
  <c r="O144" i="7"/>
  <c r="H145" i="7"/>
  <c r="I145" i="7"/>
  <c r="N145" i="7" s="1"/>
  <c r="J145" i="7"/>
  <c r="M145" i="7"/>
  <c r="O145" i="7"/>
  <c r="H146" i="7"/>
  <c r="I146" i="7"/>
  <c r="N146" i="7" s="1"/>
  <c r="J146" i="7"/>
  <c r="K146" i="7" s="1"/>
  <c r="L146" i="7" s="1"/>
  <c r="M146" i="7"/>
  <c r="O146" i="7"/>
  <c r="H147" i="7"/>
  <c r="I147" i="7"/>
  <c r="J147" i="7"/>
  <c r="M147" i="7"/>
  <c r="O147" i="7"/>
  <c r="H148" i="7"/>
  <c r="I148" i="7"/>
  <c r="J148" i="7"/>
  <c r="P148" i="7" s="1"/>
  <c r="M148" i="7"/>
  <c r="O148" i="7"/>
  <c r="H149" i="7"/>
  <c r="I149" i="7"/>
  <c r="P149" i="7" s="1"/>
  <c r="J149" i="7"/>
  <c r="M149" i="7"/>
  <c r="O149" i="7"/>
  <c r="H150" i="7"/>
  <c r="I150" i="7"/>
  <c r="N150" i="7" s="1"/>
  <c r="J150" i="7"/>
  <c r="K150" i="7" s="1"/>
  <c r="L150" i="7" s="1"/>
  <c r="M150" i="7"/>
  <c r="O150" i="7"/>
  <c r="H151" i="7"/>
  <c r="I151" i="7"/>
  <c r="J151" i="7"/>
  <c r="M151" i="7"/>
  <c r="O151" i="7"/>
  <c r="H152" i="7"/>
  <c r="I152" i="7"/>
  <c r="J152" i="7"/>
  <c r="P152" i="7" s="1"/>
  <c r="M152" i="7"/>
  <c r="O152" i="7"/>
  <c r="H153" i="7"/>
  <c r="I153" i="7"/>
  <c r="P153" i="7" s="1"/>
  <c r="J153" i="7"/>
  <c r="M153" i="7"/>
  <c r="O153" i="7"/>
  <c r="H154" i="7"/>
  <c r="I154" i="7"/>
  <c r="N154" i="7" s="1"/>
  <c r="J154" i="7"/>
  <c r="K154" i="7" s="1"/>
  <c r="L154" i="7" s="1"/>
  <c r="M154" i="7"/>
  <c r="O154" i="7"/>
  <c r="H155" i="7"/>
  <c r="I155" i="7"/>
  <c r="J155" i="7"/>
  <c r="M155" i="7"/>
  <c r="O155" i="7"/>
  <c r="H156" i="7"/>
  <c r="I156" i="7"/>
  <c r="J156" i="7"/>
  <c r="P156" i="7" s="1"/>
  <c r="M156" i="7"/>
  <c r="O156" i="7"/>
  <c r="H157" i="7"/>
  <c r="I157" i="7"/>
  <c r="P157" i="7" s="1"/>
  <c r="J157" i="7"/>
  <c r="M157" i="7"/>
  <c r="O157" i="7"/>
  <c r="H158" i="7"/>
  <c r="I158" i="7"/>
  <c r="J158" i="7"/>
  <c r="M158" i="7"/>
  <c r="O158" i="7"/>
  <c r="B7" i="7"/>
  <c r="N157" i="7" l="1"/>
  <c r="N153" i="7"/>
  <c r="N149" i="7"/>
  <c r="K157" i="7"/>
  <c r="L157" i="7" s="1"/>
  <c r="N156" i="7"/>
  <c r="K153" i="7"/>
  <c r="L153" i="7" s="1"/>
  <c r="N152" i="7"/>
  <c r="K149" i="7"/>
  <c r="L149" i="7" s="1"/>
  <c r="N148" i="7"/>
  <c r="K145" i="7"/>
  <c r="L145" i="7" s="1"/>
  <c r="N144" i="7"/>
  <c r="K141" i="7"/>
  <c r="L141" i="7" s="1"/>
  <c r="N140" i="7"/>
  <c r="K137" i="7"/>
  <c r="L137" i="7" s="1"/>
  <c r="K136" i="7"/>
  <c r="L136" i="7" s="1"/>
  <c r="P145" i="7"/>
  <c r="N143" i="7"/>
  <c r="P141" i="7"/>
  <c r="P137" i="7"/>
  <c r="N155" i="7"/>
  <c r="N151" i="7"/>
  <c r="N147" i="7"/>
  <c r="N139" i="7"/>
  <c r="K158" i="7"/>
  <c r="L158" i="7" s="1"/>
  <c r="N158" i="7"/>
  <c r="K156" i="7"/>
  <c r="L156" i="7" s="1"/>
  <c r="P155" i="7"/>
  <c r="K152" i="7"/>
  <c r="L152" i="7" s="1"/>
  <c r="P151" i="7"/>
  <c r="K148" i="7"/>
  <c r="L148" i="7" s="1"/>
  <c r="P147" i="7"/>
  <c r="K144" i="7"/>
  <c r="L144" i="7" s="1"/>
  <c r="P143" i="7"/>
  <c r="K140" i="7"/>
  <c r="L140" i="7" s="1"/>
  <c r="P139" i="7"/>
  <c r="P158" i="7"/>
  <c r="K155" i="7"/>
  <c r="L155" i="7" s="1"/>
  <c r="P154" i="7"/>
  <c r="K151" i="7"/>
  <c r="L151" i="7" s="1"/>
  <c r="P150" i="7"/>
  <c r="K147" i="7"/>
  <c r="L147" i="7" s="1"/>
  <c r="P146" i="7"/>
  <c r="K143" i="7"/>
  <c r="L143" i="7" s="1"/>
  <c r="P142" i="7"/>
  <c r="K139" i="7"/>
  <c r="L139" i="7" s="1"/>
  <c r="P138" i="7"/>
  <c r="R12" i="7"/>
  <c r="R13"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R139" i="7"/>
  <c r="R140" i="7"/>
  <c r="R141" i="7"/>
  <c r="R142" i="7"/>
  <c r="R143" i="7"/>
  <c r="R144" i="7"/>
  <c r="R145" i="7"/>
  <c r="R146" i="7"/>
  <c r="R147" i="7"/>
  <c r="R148" i="7"/>
  <c r="R149" i="7"/>
  <c r="R150" i="7"/>
  <c r="R151" i="7"/>
  <c r="R152" i="7"/>
  <c r="R153" i="7"/>
  <c r="R154" i="7"/>
  <c r="R155" i="7"/>
  <c r="R156" i="7"/>
  <c r="R157" i="7"/>
  <c r="I71" i="7"/>
  <c r="J71" i="7"/>
  <c r="M71" i="7"/>
  <c r="N71" i="7" s="1"/>
  <c r="O71" i="7"/>
  <c r="I72" i="7"/>
  <c r="J72" i="7"/>
  <c r="M72" i="7"/>
  <c r="O72" i="7"/>
  <c r="I73" i="7"/>
  <c r="J73" i="7"/>
  <c r="M73" i="7"/>
  <c r="O73" i="7"/>
  <c r="I74" i="7"/>
  <c r="J74" i="7"/>
  <c r="M74" i="7"/>
  <c r="O74" i="7"/>
  <c r="I75" i="7"/>
  <c r="J75" i="7"/>
  <c r="M75" i="7"/>
  <c r="O75" i="7"/>
  <c r="I76" i="7"/>
  <c r="J76" i="7"/>
  <c r="M76" i="7"/>
  <c r="N76" i="7" s="1"/>
  <c r="O76" i="7"/>
  <c r="I77" i="7"/>
  <c r="J77" i="7"/>
  <c r="M77" i="7"/>
  <c r="O77" i="7"/>
  <c r="I78" i="7"/>
  <c r="J78" i="7"/>
  <c r="M78" i="7"/>
  <c r="O78" i="7"/>
  <c r="I79" i="7"/>
  <c r="J79" i="7"/>
  <c r="M79" i="7"/>
  <c r="O79" i="7"/>
  <c r="I80" i="7"/>
  <c r="J80" i="7"/>
  <c r="P80" i="7" s="1"/>
  <c r="M80" i="7"/>
  <c r="O80" i="7"/>
  <c r="I81" i="7"/>
  <c r="J81" i="7"/>
  <c r="M81" i="7"/>
  <c r="O81" i="7"/>
  <c r="I82" i="7"/>
  <c r="J82" i="7"/>
  <c r="M82" i="7"/>
  <c r="O82" i="7"/>
  <c r="I83" i="7"/>
  <c r="J83" i="7"/>
  <c r="M83" i="7"/>
  <c r="O83" i="7"/>
  <c r="I84" i="7"/>
  <c r="J84" i="7"/>
  <c r="M84" i="7"/>
  <c r="N84" i="7" s="1"/>
  <c r="O84" i="7"/>
  <c r="I85" i="7"/>
  <c r="J85" i="7"/>
  <c r="M85" i="7"/>
  <c r="O85" i="7"/>
  <c r="I86" i="7"/>
  <c r="J86" i="7"/>
  <c r="M86" i="7"/>
  <c r="O86" i="7"/>
  <c r="I87" i="7"/>
  <c r="J87" i="7"/>
  <c r="M87" i="7"/>
  <c r="O87" i="7"/>
  <c r="I88" i="7"/>
  <c r="J88" i="7"/>
  <c r="P88" i="7" s="1"/>
  <c r="M88" i="7"/>
  <c r="O88" i="7"/>
  <c r="I89" i="7"/>
  <c r="J89" i="7"/>
  <c r="M89" i="7"/>
  <c r="O89" i="7"/>
  <c r="I90" i="7"/>
  <c r="J90" i="7"/>
  <c r="M90" i="7"/>
  <c r="O90" i="7"/>
  <c r="I91" i="7"/>
  <c r="J91" i="7"/>
  <c r="M91" i="7"/>
  <c r="N91" i="7" s="1"/>
  <c r="O91" i="7"/>
  <c r="I92" i="7"/>
  <c r="J92" i="7"/>
  <c r="M92" i="7"/>
  <c r="N92" i="7" s="1"/>
  <c r="O92" i="7"/>
  <c r="I93" i="7"/>
  <c r="J93" i="7"/>
  <c r="M93" i="7"/>
  <c r="N93" i="7" s="1"/>
  <c r="O93" i="7"/>
  <c r="I94" i="7"/>
  <c r="J94" i="7"/>
  <c r="M94" i="7"/>
  <c r="O94" i="7"/>
  <c r="I95" i="7"/>
  <c r="J95" i="7"/>
  <c r="M95" i="7"/>
  <c r="O95" i="7"/>
  <c r="I96" i="7"/>
  <c r="J96" i="7"/>
  <c r="P96" i="7" s="1"/>
  <c r="M96" i="7"/>
  <c r="N96" i="7" s="1"/>
  <c r="O96" i="7"/>
  <c r="I97" i="7"/>
  <c r="J97" i="7"/>
  <c r="M97" i="7"/>
  <c r="O97" i="7"/>
  <c r="I98" i="7"/>
  <c r="J98" i="7"/>
  <c r="M98" i="7"/>
  <c r="O98" i="7"/>
  <c r="I99" i="7"/>
  <c r="J99" i="7"/>
  <c r="P99" i="7" s="1"/>
  <c r="M99" i="7"/>
  <c r="N99" i="7" s="1"/>
  <c r="O99" i="7"/>
  <c r="I100" i="7"/>
  <c r="J100" i="7"/>
  <c r="M100" i="7"/>
  <c r="N100" i="7" s="1"/>
  <c r="O100" i="7"/>
  <c r="I101" i="7"/>
  <c r="J101" i="7"/>
  <c r="M101" i="7"/>
  <c r="N101" i="7" s="1"/>
  <c r="O101" i="7"/>
  <c r="I102" i="7"/>
  <c r="J102" i="7"/>
  <c r="M102" i="7"/>
  <c r="O102" i="7"/>
  <c r="I103" i="7"/>
  <c r="J103" i="7"/>
  <c r="M103" i="7"/>
  <c r="O103" i="7"/>
  <c r="I104" i="7"/>
  <c r="J104" i="7"/>
  <c r="M104" i="7"/>
  <c r="N104" i="7" s="1"/>
  <c r="O104" i="7"/>
  <c r="I105" i="7"/>
  <c r="J105" i="7"/>
  <c r="M105" i="7"/>
  <c r="O105" i="7"/>
  <c r="I106" i="7"/>
  <c r="J106" i="7"/>
  <c r="M106" i="7"/>
  <c r="O106" i="7"/>
  <c r="I107" i="7"/>
  <c r="J107" i="7"/>
  <c r="M107" i="7"/>
  <c r="O107" i="7"/>
  <c r="I108" i="7"/>
  <c r="J108" i="7"/>
  <c r="M108" i="7"/>
  <c r="O108" i="7"/>
  <c r="I109" i="7"/>
  <c r="J109" i="7"/>
  <c r="M109" i="7"/>
  <c r="O109" i="7"/>
  <c r="I110" i="7"/>
  <c r="J110" i="7"/>
  <c r="M110" i="7"/>
  <c r="O110" i="7"/>
  <c r="I111" i="7"/>
  <c r="J111" i="7"/>
  <c r="M111" i="7"/>
  <c r="O111" i="7"/>
  <c r="I112" i="7"/>
  <c r="J112" i="7"/>
  <c r="M112" i="7"/>
  <c r="O112" i="7"/>
  <c r="I113" i="7"/>
  <c r="J113" i="7"/>
  <c r="M113" i="7"/>
  <c r="O113" i="7"/>
  <c r="I114" i="7"/>
  <c r="J114" i="7"/>
  <c r="M114" i="7"/>
  <c r="O114" i="7"/>
  <c r="I115" i="7"/>
  <c r="J115" i="7"/>
  <c r="M115" i="7"/>
  <c r="O115" i="7"/>
  <c r="I116" i="7"/>
  <c r="J116" i="7"/>
  <c r="M116" i="7"/>
  <c r="O116" i="7"/>
  <c r="I117" i="7"/>
  <c r="J117" i="7"/>
  <c r="M117" i="7"/>
  <c r="O117" i="7"/>
  <c r="I118" i="7"/>
  <c r="J118" i="7"/>
  <c r="M118" i="7"/>
  <c r="O118" i="7"/>
  <c r="I119" i="7"/>
  <c r="J119" i="7"/>
  <c r="M119" i="7"/>
  <c r="O119" i="7"/>
  <c r="I120" i="7"/>
  <c r="J120" i="7"/>
  <c r="M120" i="7"/>
  <c r="O120" i="7"/>
  <c r="I121" i="7"/>
  <c r="J121" i="7"/>
  <c r="M121" i="7"/>
  <c r="O121" i="7"/>
  <c r="I122" i="7"/>
  <c r="J122" i="7"/>
  <c r="M122" i="7"/>
  <c r="O122" i="7"/>
  <c r="I123" i="7"/>
  <c r="J123" i="7"/>
  <c r="M123" i="7"/>
  <c r="O123" i="7"/>
  <c r="I124" i="7"/>
  <c r="J124" i="7"/>
  <c r="M124" i="7"/>
  <c r="O124" i="7"/>
  <c r="I125" i="7"/>
  <c r="J125" i="7"/>
  <c r="M125" i="7"/>
  <c r="O125" i="7"/>
  <c r="I126" i="7"/>
  <c r="J126" i="7"/>
  <c r="M126" i="7"/>
  <c r="O126" i="7"/>
  <c r="I127" i="7"/>
  <c r="J127" i="7"/>
  <c r="M127" i="7"/>
  <c r="O127" i="7"/>
  <c r="I128" i="7"/>
  <c r="J128" i="7"/>
  <c r="M128" i="7"/>
  <c r="O128" i="7"/>
  <c r="I129" i="7"/>
  <c r="J129" i="7"/>
  <c r="M129" i="7"/>
  <c r="O129" i="7"/>
  <c r="I130" i="7"/>
  <c r="J130" i="7"/>
  <c r="M130" i="7"/>
  <c r="O130" i="7"/>
  <c r="I131" i="7"/>
  <c r="J131" i="7"/>
  <c r="M131" i="7"/>
  <c r="O131" i="7"/>
  <c r="I132" i="7"/>
  <c r="J132" i="7"/>
  <c r="M132" i="7"/>
  <c r="O132" i="7"/>
  <c r="I133" i="7"/>
  <c r="J133" i="7"/>
  <c r="M133" i="7"/>
  <c r="O133" i="7"/>
  <c r="I134" i="7"/>
  <c r="J134" i="7"/>
  <c r="M134" i="7"/>
  <c r="O134" i="7"/>
  <c r="I135" i="7"/>
  <c r="J135" i="7"/>
  <c r="M135" i="7"/>
  <c r="O135" i="7"/>
  <c r="O70" i="7"/>
  <c r="M70" i="7"/>
  <c r="J70" i="7"/>
  <c r="I70" i="7"/>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39" i="5"/>
  <c r="I15" i="7"/>
  <c r="J15" i="7"/>
  <c r="M15" i="7"/>
  <c r="O15" i="7"/>
  <c r="I16" i="7"/>
  <c r="J16" i="7"/>
  <c r="M16" i="7"/>
  <c r="O16" i="7"/>
  <c r="I17" i="7"/>
  <c r="J17" i="7"/>
  <c r="M17" i="7"/>
  <c r="O17" i="7"/>
  <c r="I18" i="7"/>
  <c r="J18" i="7"/>
  <c r="M18" i="7"/>
  <c r="O18" i="7"/>
  <c r="I19" i="7"/>
  <c r="J19" i="7"/>
  <c r="M19" i="7"/>
  <c r="O19" i="7"/>
  <c r="I20" i="7"/>
  <c r="J20" i="7"/>
  <c r="M20" i="7"/>
  <c r="O20" i="7"/>
  <c r="I21" i="7"/>
  <c r="J21" i="7"/>
  <c r="M21" i="7"/>
  <c r="O21" i="7"/>
  <c r="I22" i="7"/>
  <c r="J22" i="7"/>
  <c r="M22" i="7"/>
  <c r="O22" i="7"/>
  <c r="I23" i="7"/>
  <c r="J23" i="7"/>
  <c r="M23" i="7"/>
  <c r="O23" i="7"/>
  <c r="I24" i="7"/>
  <c r="J24" i="7"/>
  <c r="M24" i="7"/>
  <c r="O24" i="7"/>
  <c r="I25" i="7"/>
  <c r="J25" i="7"/>
  <c r="M25" i="7"/>
  <c r="O25" i="7"/>
  <c r="I26" i="7"/>
  <c r="J26" i="7"/>
  <c r="M26" i="7"/>
  <c r="O26" i="7"/>
  <c r="I27" i="7"/>
  <c r="J27" i="7"/>
  <c r="M27" i="7"/>
  <c r="O27" i="7"/>
  <c r="I28" i="7"/>
  <c r="J28" i="7"/>
  <c r="M28" i="7"/>
  <c r="O28" i="7"/>
  <c r="I29" i="7"/>
  <c r="J29" i="7"/>
  <c r="M29" i="7"/>
  <c r="O29" i="7"/>
  <c r="I30" i="7"/>
  <c r="J30" i="7"/>
  <c r="M30" i="7"/>
  <c r="O30" i="7"/>
  <c r="I31" i="7"/>
  <c r="J31" i="7"/>
  <c r="M31" i="7"/>
  <c r="O31" i="7"/>
  <c r="I32" i="7"/>
  <c r="J32" i="7"/>
  <c r="M32" i="7"/>
  <c r="O32" i="7"/>
  <c r="I33" i="7"/>
  <c r="J33" i="7"/>
  <c r="M33" i="7"/>
  <c r="O33" i="7"/>
  <c r="I34" i="7"/>
  <c r="J34" i="7"/>
  <c r="M34" i="7"/>
  <c r="O34" i="7"/>
  <c r="I35" i="7"/>
  <c r="J35" i="7"/>
  <c r="M35" i="7"/>
  <c r="O35" i="7"/>
  <c r="I36" i="7"/>
  <c r="J36" i="7"/>
  <c r="M36" i="7"/>
  <c r="O36" i="7"/>
  <c r="I37" i="7"/>
  <c r="J37" i="7"/>
  <c r="M37" i="7"/>
  <c r="O37" i="7"/>
  <c r="I38" i="7"/>
  <c r="J38" i="7"/>
  <c r="M38" i="7"/>
  <c r="O38" i="7"/>
  <c r="I39" i="7"/>
  <c r="J39" i="7"/>
  <c r="M39" i="7"/>
  <c r="O39" i="7"/>
  <c r="I40" i="7"/>
  <c r="J40" i="7"/>
  <c r="M40" i="7"/>
  <c r="O40" i="7"/>
  <c r="I41" i="7"/>
  <c r="J41" i="7"/>
  <c r="M41" i="7"/>
  <c r="O41" i="7"/>
  <c r="I42" i="7"/>
  <c r="J42" i="7"/>
  <c r="M42" i="7"/>
  <c r="O42" i="7"/>
  <c r="I43" i="7"/>
  <c r="J43" i="7"/>
  <c r="M43" i="7"/>
  <c r="O43" i="7"/>
  <c r="I44" i="7"/>
  <c r="J44" i="7"/>
  <c r="M44" i="7"/>
  <c r="O44" i="7"/>
  <c r="I45" i="7"/>
  <c r="J45" i="7"/>
  <c r="M45" i="7"/>
  <c r="O45" i="7"/>
  <c r="I46" i="7"/>
  <c r="J46" i="7"/>
  <c r="M46" i="7"/>
  <c r="O46" i="7"/>
  <c r="I47" i="7"/>
  <c r="J47" i="7"/>
  <c r="M47" i="7"/>
  <c r="O47" i="7"/>
  <c r="I48" i="7"/>
  <c r="J48" i="7"/>
  <c r="M48" i="7"/>
  <c r="O48" i="7"/>
  <c r="I49" i="7"/>
  <c r="J49" i="7"/>
  <c r="M49" i="7"/>
  <c r="O49" i="7"/>
  <c r="I50" i="7"/>
  <c r="J50" i="7"/>
  <c r="M50" i="7"/>
  <c r="O50" i="7"/>
  <c r="I51" i="7"/>
  <c r="J51" i="7"/>
  <c r="M51" i="7"/>
  <c r="O51" i="7"/>
  <c r="I52" i="7"/>
  <c r="P52" i="7" s="1"/>
  <c r="J52" i="7"/>
  <c r="M52" i="7"/>
  <c r="O52" i="7"/>
  <c r="I53" i="7"/>
  <c r="J53" i="7"/>
  <c r="M53" i="7"/>
  <c r="O53" i="7"/>
  <c r="I54" i="7"/>
  <c r="J54" i="7"/>
  <c r="M54" i="7"/>
  <c r="O54" i="7"/>
  <c r="I55" i="7"/>
  <c r="J55" i="7"/>
  <c r="M55" i="7"/>
  <c r="O55" i="7"/>
  <c r="I56" i="7"/>
  <c r="J56" i="7"/>
  <c r="M56" i="7"/>
  <c r="O56" i="7"/>
  <c r="I57" i="7"/>
  <c r="J57" i="7"/>
  <c r="M57" i="7"/>
  <c r="O57" i="7"/>
  <c r="I58" i="7"/>
  <c r="J58" i="7"/>
  <c r="M58" i="7"/>
  <c r="O58" i="7"/>
  <c r="I59" i="7"/>
  <c r="J59" i="7"/>
  <c r="M59" i="7"/>
  <c r="O59" i="7"/>
  <c r="I60" i="7"/>
  <c r="J60" i="7"/>
  <c r="M60" i="7"/>
  <c r="O60" i="7"/>
  <c r="I61" i="7"/>
  <c r="J61" i="7"/>
  <c r="M61" i="7"/>
  <c r="O61" i="7"/>
  <c r="I62" i="7"/>
  <c r="J62" i="7"/>
  <c r="M62" i="7"/>
  <c r="O62" i="7"/>
  <c r="I63" i="7"/>
  <c r="J63" i="7"/>
  <c r="M63" i="7"/>
  <c r="O63" i="7"/>
  <c r="I64" i="7"/>
  <c r="J64" i="7"/>
  <c r="M64" i="7"/>
  <c r="O64" i="7"/>
  <c r="P64" i="7"/>
  <c r="I65" i="7"/>
  <c r="J65" i="7"/>
  <c r="M65" i="7"/>
  <c r="O65" i="7"/>
  <c r="I66" i="7"/>
  <c r="J66" i="7"/>
  <c r="M66" i="7"/>
  <c r="O66" i="7"/>
  <c r="I67" i="7"/>
  <c r="J67" i="7"/>
  <c r="P67" i="7" s="1"/>
  <c r="M67" i="7"/>
  <c r="O67" i="7"/>
  <c r="I68" i="7"/>
  <c r="J68" i="7"/>
  <c r="P68" i="7" s="1"/>
  <c r="M68" i="7"/>
  <c r="N68" i="7" s="1"/>
  <c r="O68" i="7"/>
  <c r="I69" i="7"/>
  <c r="J69" i="7"/>
  <c r="M69" i="7"/>
  <c r="O69"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7" i="7"/>
  <c r="H16" i="7"/>
  <c r="H15" i="7"/>
  <c r="H14" i="7"/>
  <c r="H13" i="7"/>
  <c r="B15" i="7"/>
  <c r="C15" i="7"/>
  <c r="D15" i="7"/>
  <c r="B16" i="7"/>
  <c r="C16" i="7"/>
  <c r="D16" i="7"/>
  <c r="B17" i="7"/>
  <c r="C17" i="7"/>
  <c r="D17" i="7"/>
  <c r="B18" i="7"/>
  <c r="C18" i="7"/>
  <c r="D18" i="7"/>
  <c r="B19" i="7"/>
  <c r="C19" i="7"/>
  <c r="D19" i="7"/>
  <c r="B20" i="7"/>
  <c r="C20" i="7"/>
  <c r="D20" i="7"/>
  <c r="B21" i="7"/>
  <c r="C21" i="7"/>
  <c r="D21" i="7"/>
  <c r="B22" i="7"/>
  <c r="C22" i="7"/>
  <c r="D22" i="7"/>
  <c r="B23" i="7"/>
  <c r="C23" i="7"/>
  <c r="D23" i="7"/>
  <c r="B24" i="7"/>
  <c r="C24" i="7"/>
  <c r="D24" i="7"/>
  <c r="B25" i="7"/>
  <c r="C25" i="7"/>
  <c r="D25" i="7"/>
  <c r="B26" i="7"/>
  <c r="C26" i="7"/>
  <c r="D26" i="7"/>
  <c r="B27" i="7"/>
  <c r="C27" i="7"/>
  <c r="D27" i="7"/>
  <c r="B28" i="7"/>
  <c r="C28" i="7"/>
  <c r="D28" i="7"/>
  <c r="B29" i="7"/>
  <c r="C29" i="7"/>
  <c r="D29" i="7"/>
  <c r="B30" i="7"/>
  <c r="C30" i="7"/>
  <c r="D30" i="7"/>
  <c r="B31" i="7"/>
  <c r="C31" i="7"/>
  <c r="D31" i="7"/>
  <c r="B32" i="7"/>
  <c r="C32" i="7"/>
  <c r="D32" i="7"/>
  <c r="B33" i="7"/>
  <c r="C33" i="7"/>
  <c r="D33" i="7"/>
  <c r="B34" i="7"/>
  <c r="C34" i="7"/>
  <c r="D34" i="7"/>
  <c r="B35" i="7"/>
  <c r="C35" i="7"/>
  <c r="D35" i="7"/>
  <c r="B36" i="7"/>
  <c r="C36" i="7"/>
  <c r="D36" i="7"/>
  <c r="B37" i="7"/>
  <c r="C37" i="7"/>
  <c r="D37" i="7"/>
  <c r="B38" i="7"/>
  <c r="C38" i="7"/>
  <c r="D38" i="7"/>
  <c r="B39" i="7"/>
  <c r="C39" i="7"/>
  <c r="D39" i="7"/>
  <c r="B40" i="7"/>
  <c r="C40" i="7"/>
  <c r="D40" i="7"/>
  <c r="B41" i="7"/>
  <c r="C41" i="7"/>
  <c r="D41" i="7"/>
  <c r="B42" i="7"/>
  <c r="C42" i="7"/>
  <c r="D42" i="7"/>
  <c r="B43" i="7"/>
  <c r="C43" i="7"/>
  <c r="D43" i="7"/>
  <c r="B44" i="7"/>
  <c r="C44" i="7"/>
  <c r="D44" i="7"/>
  <c r="B45" i="7"/>
  <c r="C45" i="7"/>
  <c r="D45" i="7"/>
  <c r="B46" i="7"/>
  <c r="C46" i="7"/>
  <c r="D46" i="7"/>
  <c r="B47" i="7"/>
  <c r="C47" i="7"/>
  <c r="D47" i="7"/>
  <c r="B48" i="7"/>
  <c r="C48" i="7"/>
  <c r="D48" i="7"/>
  <c r="B49" i="7"/>
  <c r="C49" i="7"/>
  <c r="D49" i="7"/>
  <c r="B50" i="7"/>
  <c r="C50" i="7"/>
  <c r="D50" i="7"/>
  <c r="B51" i="7"/>
  <c r="C51" i="7"/>
  <c r="D51" i="7"/>
  <c r="B52" i="7"/>
  <c r="C52" i="7"/>
  <c r="D52" i="7"/>
  <c r="B53" i="7"/>
  <c r="C53" i="7"/>
  <c r="D53" i="7"/>
  <c r="B54" i="7"/>
  <c r="C54" i="7"/>
  <c r="D54" i="7"/>
  <c r="B55" i="7"/>
  <c r="C55" i="7"/>
  <c r="D55" i="7"/>
  <c r="B56" i="7"/>
  <c r="C56" i="7"/>
  <c r="D56" i="7"/>
  <c r="B57" i="7"/>
  <c r="C57" i="7"/>
  <c r="D57" i="7"/>
  <c r="B58" i="7"/>
  <c r="C58" i="7"/>
  <c r="D58" i="7"/>
  <c r="B59" i="7"/>
  <c r="C59" i="7"/>
  <c r="D59" i="7"/>
  <c r="B60" i="7"/>
  <c r="C60" i="7"/>
  <c r="D60" i="7"/>
  <c r="B61" i="7"/>
  <c r="C61" i="7"/>
  <c r="D61" i="7"/>
  <c r="B62" i="7"/>
  <c r="C62" i="7"/>
  <c r="D62" i="7"/>
  <c r="B63" i="7"/>
  <c r="C63" i="7"/>
  <c r="D63" i="7"/>
  <c r="B64" i="7"/>
  <c r="C64" i="7"/>
  <c r="D64" i="7"/>
  <c r="B65" i="7"/>
  <c r="C65" i="7"/>
  <c r="D65" i="7"/>
  <c r="B66" i="7"/>
  <c r="C66" i="7"/>
  <c r="D66" i="7"/>
  <c r="B67" i="7"/>
  <c r="C67" i="7"/>
  <c r="D67" i="7"/>
  <c r="B68" i="7"/>
  <c r="C68" i="7"/>
  <c r="D68" i="7"/>
  <c r="B69" i="7"/>
  <c r="C69" i="7"/>
  <c r="D69" i="7"/>
  <c r="B70" i="7"/>
  <c r="C70" i="7"/>
  <c r="D70" i="7"/>
  <c r="B71" i="7"/>
  <c r="C71" i="7"/>
  <c r="D71" i="7"/>
  <c r="B72" i="7"/>
  <c r="C72" i="7"/>
  <c r="D72" i="7"/>
  <c r="B73" i="7"/>
  <c r="C73" i="7"/>
  <c r="D73" i="7"/>
  <c r="B74" i="7"/>
  <c r="C74" i="7"/>
  <c r="D74" i="7"/>
  <c r="B75" i="7"/>
  <c r="C75" i="7"/>
  <c r="D75" i="7"/>
  <c r="B76" i="7"/>
  <c r="C76" i="7"/>
  <c r="D76" i="7"/>
  <c r="B77" i="7"/>
  <c r="C77" i="7"/>
  <c r="D77" i="7"/>
  <c r="B78" i="7"/>
  <c r="C78" i="7"/>
  <c r="D78" i="7"/>
  <c r="B79" i="7"/>
  <c r="C79" i="7"/>
  <c r="D79" i="7"/>
  <c r="B80" i="7"/>
  <c r="C80" i="7"/>
  <c r="D80" i="7"/>
  <c r="B81" i="7"/>
  <c r="C81" i="7"/>
  <c r="D81" i="7"/>
  <c r="B82" i="7"/>
  <c r="C82" i="7"/>
  <c r="D82" i="7"/>
  <c r="B83" i="7"/>
  <c r="C83" i="7"/>
  <c r="D83" i="7"/>
  <c r="B84" i="7"/>
  <c r="C84" i="7"/>
  <c r="D84" i="7"/>
  <c r="B85" i="7"/>
  <c r="C85" i="7"/>
  <c r="D85" i="7"/>
  <c r="B86" i="7"/>
  <c r="C86" i="7"/>
  <c r="D86" i="7"/>
  <c r="B87" i="7"/>
  <c r="C87" i="7"/>
  <c r="D87" i="7"/>
  <c r="B88" i="7"/>
  <c r="C88" i="7"/>
  <c r="D88" i="7"/>
  <c r="B89" i="7"/>
  <c r="C89" i="7"/>
  <c r="D89" i="7"/>
  <c r="B90" i="7"/>
  <c r="C90" i="7"/>
  <c r="D90" i="7"/>
  <c r="B91" i="7"/>
  <c r="C91" i="7"/>
  <c r="D91" i="7"/>
  <c r="B92" i="7"/>
  <c r="C92" i="7"/>
  <c r="D92" i="7"/>
  <c r="B93" i="7"/>
  <c r="C93" i="7"/>
  <c r="D93" i="7"/>
  <c r="B94" i="7"/>
  <c r="C94" i="7"/>
  <c r="D94" i="7"/>
  <c r="B95" i="7"/>
  <c r="C95" i="7"/>
  <c r="D95" i="7"/>
  <c r="B96" i="7"/>
  <c r="C96" i="7"/>
  <c r="D96" i="7"/>
  <c r="B97" i="7"/>
  <c r="C97" i="7"/>
  <c r="D97" i="7"/>
  <c r="B98" i="7"/>
  <c r="C98" i="7"/>
  <c r="D98" i="7"/>
  <c r="B99" i="7"/>
  <c r="C99" i="7"/>
  <c r="D99" i="7"/>
  <c r="B100" i="7"/>
  <c r="C100" i="7"/>
  <c r="D100" i="7"/>
  <c r="B101" i="7"/>
  <c r="C101" i="7"/>
  <c r="D101" i="7"/>
  <c r="B102" i="7"/>
  <c r="C102" i="7"/>
  <c r="D102" i="7"/>
  <c r="B103" i="7"/>
  <c r="C103" i="7"/>
  <c r="D103" i="7"/>
  <c r="B104" i="7"/>
  <c r="C104" i="7"/>
  <c r="D104" i="7"/>
  <c r="B105" i="7"/>
  <c r="C105" i="7"/>
  <c r="D105" i="7"/>
  <c r="B106" i="7"/>
  <c r="C106" i="7"/>
  <c r="D106" i="7"/>
  <c r="B107" i="7"/>
  <c r="C107" i="7"/>
  <c r="D107" i="7"/>
  <c r="B108" i="7"/>
  <c r="C108" i="7"/>
  <c r="D108" i="7"/>
  <c r="B109" i="7"/>
  <c r="C109" i="7"/>
  <c r="D109" i="7"/>
  <c r="B110" i="7"/>
  <c r="C110" i="7"/>
  <c r="D110" i="7"/>
  <c r="B111" i="7"/>
  <c r="C111" i="7"/>
  <c r="D111" i="7"/>
  <c r="B112" i="7"/>
  <c r="C112" i="7"/>
  <c r="D112" i="7"/>
  <c r="B113" i="7"/>
  <c r="C113" i="7"/>
  <c r="D113" i="7"/>
  <c r="B114" i="7"/>
  <c r="C114" i="7"/>
  <c r="D114" i="7"/>
  <c r="B115" i="7"/>
  <c r="C115" i="7"/>
  <c r="D115" i="7"/>
  <c r="B116" i="7"/>
  <c r="C116" i="7"/>
  <c r="D116" i="7"/>
  <c r="B117" i="7"/>
  <c r="C117" i="7"/>
  <c r="D117" i="7"/>
  <c r="B118" i="7"/>
  <c r="C118" i="7"/>
  <c r="D118" i="7"/>
  <c r="B119" i="7"/>
  <c r="C119" i="7"/>
  <c r="D119" i="7"/>
  <c r="B120" i="7"/>
  <c r="C120" i="7"/>
  <c r="D120" i="7"/>
  <c r="B121" i="7"/>
  <c r="C121" i="7"/>
  <c r="D121" i="7"/>
  <c r="B122" i="7"/>
  <c r="C122" i="7"/>
  <c r="D122" i="7"/>
  <c r="B123" i="7"/>
  <c r="C123" i="7"/>
  <c r="D123" i="7"/>
  <c r="B124" i="7"/>
  <c r="C124" i="7"/>
  <c r="D124" i="7"/>
  <c r="B125" i="7"/>
  <c r="C125" i="7"/>
  <c r="D125" i="7"/>
  <c r="B126" i="7"/>
  <c r="C126" i="7"/>
  <c r="D126" i="7"/>
  <c r="B127" i="7"/>
  <c r="C127" i="7"/>
  <c r="D127" i="7"/>
  <c r="B128" i="7"/>
  <c r="C128" i="7"/>
  <c r="D128" i="7"/>
  <c r="B129" i="7"/>
  <c r="C129" i="7"/>
  <c r="D129" i="7"/>
  <c r="B130" i="7"/>
  <c r="C130" i="7"/>
  <c r="D130" i="7"/>
  <c r="B131" i="7"/>
  <c r="C131" i="7"/>
  <c r="D131" i="7"/>
  <c r="B132" i="7"/>
  <c r="C132" i="7"/>
  <c r="D132" i="7"/>
  <c r="B133" i="7"/>
  <c r="C133" i="7"/>
  <c r="D133" i="7"/>
  <c r="B134" i="7"/>
  <c r="C134" i="7"/>
  <c r="D134" i="7"/>
  <c r="B135" i="7"/>
  <c r="C135" i="7"/>
  <c r="D135" i="7"/>
  <c r="B136" i="7"/>
  <c r="C136" i="7"/>
  <c r="D136" i="7"/>
  <c r="B137" i="7"/>
  <c r="C137" i="7"/>
  <c r="D137" i="7"/>
  <c r="B138" i="7"/>
  <c r="C138" i="7"/>
  <c r="D138" i="7"/>
  <c r="B139" i="7"/>
  <c r="C139" i="7"/>
  <c r="D139" i="7"/>
  <c r="B140" i="7"/>
  <c r="C140" i="7"/>
  <c r="D140" i="7"/>
  <c r="B141" i="7"/>
  <c r="C141" i="7"/>
  <c r="D141" i="7"/>
  <c r="B142" i="7"/>
  <c r="C142" i="7"/>
  <c r="D142" i="7"/>
  <c r="B143" i="7"/>
  <c r="C143" i="7"/>
  <c r="D143" i="7"/>
  <c r="B144" i="7"/>
  <c r="C144" i="7"/>
  <c r="D144" i="7"/>
  <c r="B145" i="7"/>
  <c r="C145" i="7"/>
  <c r="D145" i="7"/>
  <c r="B146" i="7"/>
  <c r="C146" i="7"/>
  <c r="D146" i="7"/>
  <c r="B147" i="7"/>
  <c r="C147" i="7"/>
  <c r="D147" i="7"/>
  <c r="B148" i="7"/>
  <c r="C148" i="7"/>
  <c r="D148" i="7"/>
  <c r="B149" i="7"/>
  <c r="C149" i="7"/>
  <c r="D149" i="7"/>
  <c r="B150" i="7"/>
  <c r="C150" i="7"/>
  <c r="D150" i="7"/>
  <c r="B151" i="7"/>
  <c r="C151" i="7"/>
  <c r="D151" i="7"/>
  <c r="B152" i="7"/>
  <c r="C152" i="7"/>
  <c r="D152" i="7"/>
  <c r="B153" i="7"/>
  <c r="C153" i="7"/>
  <c r="D153" i="7"/>
  <c r="B154" i="7"/>
  <c r="C154" i="7"/>
  <c r="D154" i="7"/>
  <c r="B155" i="7"/>
  <c r="C155" i="7"/>
  <c r="D155" i="7"/>
  <c r="B156" i="7"/>
  <c r="C156" i="7"/>
  <c r="D156" i="7"/>
  <c r="B157" i="7"/>
  <c r="C157" i="7"/>
  <c r="D157" i="7"/>
  <c r="B158" i="7"/>
  <c r="C158" i="7"/>
  <c r="D158" i="7"/>
  <c r="P31" i="7" l="1"/>
  <c r="P27" i="7"/>
  <c r="P23" i="7"/>
  <c r="K21" i="7"/>
  <c r="L21" i="7" s="1"/>
  <c r="P19" i="7"/>
  <c r="P72" i="7"/>
  <c r="N33" i="7"/>
  <c r="N123" i="7"/>
  <c r="N112" i="7"/>
  <c r="N108" i="7"/>
  <c r="K17" i="7"/>
  <c r="L17" i="7" s="1"/>
  <c r="P35" i="7"/>
  <c r="P44" i="7"/>
  <c r="P40" i="7"/>
  <c r="K37" i="7"/>
  <c r="L37" i="7" s="1"/>
  <c r="P36" i="7"/>
  <c r="K111" i="7"/>
  <c r="L111" i="7" s="1"/>
  <c r="N109" i="7"/>
  <c r="N115" i="7"/>
  <c r="N37" i="7"/>
  <c r="P28" i="7"/>
  <c r="P128" i="7"/>
  <c r="K127" i="7"/>
  <c r="L127" i="7" s="1"/>
  <c r="N15" i="7"/>
  <c r="P15" i="7"/>
  <c r="N53" i="7"/>
  <c r="P24" i="7"/>
  <c r="N132" i="7"/>
  <c r="N128" i="7"/>
  <c r="K121" i="7"/>
  <c r="L121" i="7" s="1"/>
  <c r="P120" i="7"/>
  <c r="N118" i="7"/>
  <c r="N117" i="7"/>
  <c r="N107" i="7"/>
  <c r="K105" i="7"/>
  <c r="L105" i="7" s="1"/>
  <c r="P60" i="7"/>
  <c r="P59" i="7"/>
  <c r="P56" i="7"/>
  <c r="P55" i="7"/>
  <c r="N52" i="7"/>
  <c r="N45" i="7"/>
  <c r="K36" i="7"/>
  <c r="L36" i="7" s="1"/>
  <c r="K33" i="7"/>
  <c r="L33" i="7" s="1"/>
  <c r="P32" i="7"/>
  <c r="N29" i="7"/>
  <c r="K135" i="7"/>
  <c r="L135" i="7" s="1"/>
  <c r="N125" i="7"/>
  <c r="N124" i="7"/>
  <c r="P115" i="7"/>
  <c r="K113" i="7"/>
  <c r="L113" i="7" s="1"/>
  <c r="K124" i="7"/>
  <c r="L124" i="7" s="1"/>
  <c r="P20" i="7"/>
  <c r="K133" i="7"/>
  <c r="L133" i="7" s="1"/>
  <c r="N120" i="7"/>
  <c r="K116" i="7"/>
  <c r="L116" i="7" s="1"/>
  <c r="P112" i="7"/>
  <c r="N61" i="7"/>
  <c r="P51" i="7"/>
  <c r="P47" i="7"/>
  <c r="K32" i="7"/>
  <c r="L32" i="7" s="1"/>
  <c r="K29" i="7"/>
  <c r="L29" i="7" s="1"/>
  <c r="N25" i="7"/>
  <c r="P16" i="7"/>
  <c r="K131" i="7"/>
  <c r="L131" i="7" s="1"/>
  <c r="N130" i="7"/>
  <c r="K129" i="7"/>
  <c r="L129" i="7" s="1"/>
  <c r="K128" i="7"/>
  <c r="L128" i="7" s="1"/>
  <c r="K123" i="7"/>
  <c r="L123" i="7" s="1"/>
  <c r="K108" i="7"/>
  <c r="L108" i="7" s="1"/>
  <c r="N105" i="7"/>
  <c r="K99" i="7"/>
  <c r="L99" i="7" s="1"/>
  <c r="K97" i="7"/>
  <c r="L97" i="7" s="1"/>
  <c r="N97" i="7"/>
  <c r="P91" i="7"/>
  <c r="K91" i="7"/>
  <c r="L91" i="7" s="1"/>
  <c r="K89" i="7"/>
  <c r="L89" i="7" s="1"/>
  <c r="N89" i="7"/>
  <c r="N88" i="7"/>
  <c r="P83" i="7"/>
  <c r="K83" i="7"/>
  <c r="L83" i="7" s="1"/>
  <c r="K81" i="7"/>
  <c r="L81" i="7" s="1"/>
  <c r="N81" i="7"/>
  <c r="N80" i="7"/>
  <c r="P75" i="7"/>
  <c r="K75" i="7"/>
  <c r="L75" i="7" s="1"/>
  <c r="N72" i="7"/>
  <c r="N69" i="7"/>
  <c r="P63" i="7"/>
  <c r="N60" i="7"/>
  <c r="P43" i="7"/>
  <c r="K25" i="7"/>
  <c r="L25" i="7" s="1"/>
  <c r="N135" i="7"/>
  <c r="N116" i="7"/>
  <c r="N114" i="7"/>
  <c r="K112" i="7"/>
  <c r="L112" i="7" s="1"/>
  <c r="K107" i="7"/>
  <c r="L107" i="7" s="1"/>
  <c r="K73" i="7"/>
  <c r="L73" i="7" s="1"/>
  <c r="K95" i="7"/>
  <c r="L95" i="7" s="1"/>
  <c r="N94" i="7"/>
  <c r="K87" i="7"/>
  <c r="L87" i="7" s="1"/>
  <c r="N86" i="7"/>
  <c r="K79" i="7"/>
  <c r="L79" i="7" s="1"/>
  <c r="N78" i="7"/>
  <c r="N73" i="7"/>
  <c r="P104" i="7"/>
  <c r="N102" i="7"/>
  <c r="N35" i="7"/>
  <c r="N34" i="7"/>
  <c r="N27" i="7"/>
  <c r="N26" i="7"/>
  <c r="K68" i="7"/>
  <c r="L68" i="7" s="1"/>
  <c r="N65" i="7"/>
  <c r="N63" i="7"/>
  <c r="K60" i="7"/>
  <c r="L60" i="7" s="1"/>
  <c r="N57" i="7"/>
  <c r="N55" i="7"/>
  <c r="K52" i="7"/>
  <c r="L52" i="7" s="1"/>
  <c r="N49" i="7"/>
  <c r="N47" i="7"/>
  <c r="K44" i="7"/>
  <c r="L44" i="7" s="1"/>
  <c r="N41" i="7"/>
  <c r="K28" i="7"/>
  <c r="L28" i="7" s="1"/>
  <c r="K24" i="7"/>
  <c r="L24" i="7" s="1"/>
  <c r="K20" i="7"/>
  <c r="L20" i="7" s="1"/>
  <c r="K16" i="7"/>
  <c r="L16" i="7" s="1"/>
  <c r="N38" i="7"/>
  <c r="N23" i="7"/>
  <c r="N22" i="7"/>
  <c r="N64" i="7"/>
  <c r="N56" i="7"/>
  <c r="N48" i="7"/>
  <c r="N21" i="7"/>
  <c r="N17" i="7"/>
  <c r="P48" i="7"/>
  <c r="N31" i="7"/>
  <c r="N30" i="7"/>
  <c r="N19" i="7"/>
  <c r="N18" i="7"/>
  <c r="K64" i="7"/>
  <c r="L64" i="7" s="1"/>
  <c r="K56" i="7"/>
  <c r="L56" i="7" s="1"/>
  <c r="K48" i="7"/>
  <c r="L48" i="7" s="1"/>
  <c r="K40" i="7"/>
  <c r="L40" i="7" s="1"/>
  <c r="P39" i="7"/>
  <c r="N36" i="7"/>
  <c r="N32" i="7"/>
  <c r="N28" i="7"/>
  <c r="N24" i="7"/>
  <c r="N20" i="7"/>
  <c r="N16" i="7"/>
  <c r="N134" i="7"/>
  <c r="P131" i="7"/>
  <c r="N129" i="7"/>
  <c r="N127" i="7"/>
  <c r="P124" i="7"/>
  <c r="N122" i="7"/>
  <c r="P119" i="7"/>
  <c r="K117" i="7"/>
  <c r="L117" i="7" s="1"/>
  <c r="K115" i="7"/>
  <c r="L115" i="7" s="1"/>
  <c r="N113" i="7"/>
  <c r="N111" i="7"/>
  <c r="P108" i="7"/>
  <c r="N106" i="7"/>
  <c r="P103" i="7"/>
  <c r="K101" i="7"/>
  <c r="L101" i="7" s="1"/>
  <c r="K100" i="7"/>
  <c r="L100" i="7" s="1"/>
  <c r="K93" i="7"/>
  <c r="L93" i="7" s="1"/>
  <c r="K92" i="7"/>
  <c r="L92" i="7" s="1"/>
  <c r="K85" i="7"/>
  <c r="L85" i="7" s="1"/>
  <c r="K84" i="7"/>
  <c r="L84" i="7" s="1"/>
  <c r="K77" i="7"/>
  <c r="L77" i="7" s="1"/>
  <c r="K76" i="7"/>
  <c r="L76" i="7" s="1"/>
  <c r="K15" i="7"/>
  <c r="L15" i="7" s="1"/>
  <c r="K132" i="7"/>
  <c r="L132" i="7" s="1"/>
  <c r="N126" i="7"/>
  <c r="P123" i="7"/>
  <c r="K120" i="7"/>
  <c r="L120" i="7" s="1"/>
  <c r="K119" i="7"/>
  <c r="L119" i="7" s="1"/>
  <c r="N110" i="7"/>
  <c r="P107" i="7"/>
  <c r="K104" i="7"/>
  <c r="L104" i="7" s="1"/>
  <c r="K103" i="7"/>
  <c r="L103" i="7" s="1"/>
  <c r="P100" i="7"/>
  <c r="N98" i="7"/>
  <c r="P95" i="7"/>
  <c r="P92" i="7"/>
  <c r="N90" i="7"/>
  <c r="P87" i="7"/>
  <c r="N85" i="7"/>
  <c r="P84" i="7"/>
  <c r="N83" i="7"/>
  <c r="N82" i="7"/>
  <c r="P79" i="7"/>
  <c r="N77" i="7"/>
  <c r="P76" i="7"/>
  <c r="N75" i="7"/>
  <c r="N74" i="7"/>
  <c r="P71" i="7"/>
  <c r="K71" i="7"/>
  <c r="L71" i="7" s="1"/>
  <c r="P70" i="7"/>
  <c r="P135" i="7"/>
  <c r="N133" i="7"/>
  <c r="P132" i="7"/>
  <c r="N131" i="7"/>
  <c r="P127" i="7"/>
  <c r="K125" i="7"/>
  <c r="L125" i="7" s="1"/>
  <c r="N121" i="7"/>
  <c r="N119" i="7"/>
  <c r="P116" i="7"/>
  <c r="P111" i="7"/>
  <c r="K109" i="7"/>
  <c r="L109" i="7" s="1"/>
  <c r="N103" i="7"/>
  <c r="K96" i="7"/>
  <c r="L96" i="7" s="1"/>
  <c r="K88" i="7"/>
  <c r="L88" i="7" s="1"/>
  <c r="K80" i="7"/>
  <c r="L80" i="7" s="1"/>
  <c r="K72" i="7"/>
  <c r="L72" i="7" s="1"/>
  <c r="N95" i="7"/>
  <c r="N87" i="7"/>
  <c r="N79" i="7"/>
  <c r="P134" i="7"/>
  <c r="P130" i="7"/>
  <c r="P126" i="7"/>
  <c r="P122" i="7"/>
  <c r="P118" i="7"/>
  <c r="P114" i="7"/>
  <c r="P106" i="7"/>
  <c r="P94" i="7"/>
  <c r="P86" i="7"/>
  <c r="P82" i="7"/>
  <c r="P78" i="7"/>
  <c r="P74" i="7"/>
  <c r="K134" i="7"/>
  <c r="L134" i="7" s="1"/>
  <c r="P133" i="7"/>
  <c r="K130" i="7"/>
  <c r="L130" i="7" s="1"/>
  <c r="P129" i="7"/>
  <c r="K126" i="7"/>
  <c r="L126" i="7" s="1"/>
  <c r="P125" i="7"/>
  <c r="K122" i="7"/>
  <c r="L122" i="7" s="1"/>
  <c r="P121" i="7"/>
  <c r="K118" i="7"/>
  <c r="L118" i="7" s="1"/>
  <c r="P117" i="7"/>
  <c r="K114" i="7"/>
  <c r="L114" i="7" s="1"/>
  <c r="P113" i="7"/>
  <c r="K110" i="7"/>
  <c r="L110" i="7" s="1"/>
  <c r="P109" i="7"/>
  <c r="K106" i="7"/>
  <c r="L106" i="7" s="1"/>
  <c r="P105" i="7"/>
  <c r="K102" i="7"/>
  <c r="L102" i="7" s="1"/>
  <c r="P101" i="7"/>
  <c r="K98" i="7"/>
  <c r="L98" i="7" s="1"/>
  <c r="P97" i="7"/>
  <c r="K94" i="7"/>
  <c r="L94" i="7" s="1"/>
  <c r="P93" i="7"/>
  <c r="K90" i="7"/>
  <c r="L90" i="7" s="1"/>
  <c r="P89" i="7"/>
  <c r="K86" i="7"/>
  <c r="L86" i="7" s="1"/>
  <c r="P85" i="7"/>
  <c r="K82" i="7"/>
  <c r="L82" i="7" s="1"/>
  <c r="P81" i="7"/>
  <c r="K78" i="7"/>
  <c r="L78" i="7" s="1"/>
  <c r="P77" i="7"/>
  <c r="K74" i="7"/>
  <c r="L74" i="7" s="1"/>
  <c r="P73" i="7"/>
  <c r="P110" i="7"/>
  <c r="P102" i="7"/>
  <c r="P98" i="7"/>
  <c r="P90" i="7"/>
  <c r="N70" i="7"/>
  <c r="K70" i="7"/>
  <c r="L70" i="7" s="1"/>
  <c r="N62" i="7"/>
  <c r="N54" i="7"/>
  <c r="N46" i="7"/>
  <c r="N67" i="7"/>
  <c r="N59" i="7"/>
  <c r="N51" i="7"/>
  <c r="N43" i="7"/>
  <c r="N66" i="7"/>
  <c r="N58" i="7"/>
  <c r="N50" i="7"/>
  <c r="N42" i="7"/>
  <c r="K69" i="7"/>
  <c r="L69" i="7" s="1"/>
  <c r="K65" i="7"/>
  <c r="L65" i="7" s="1"/>
  <c r="K61" i="7"/>
  <c r="L61" i="7" s="1"/>
  <c r="K57" i="7"/>
  <c r="L57" i="7" s="1"/>
  <c r="K53" i="7"/>
  <c r="L53" i="7" s="1"/>
  <c r="K49" i="7"/>
  <c r="L49" i="7" s="1"/>
  <c r="K45" i="7"/>
  <c r="L45" i="7" s="1"/>
  <c r="N44" i="7"/>
  <c r="K41" i="7"/>
  <c r="L41" i="7" s="1"/>
  <c r="N40" i="7"/>
  <c r="N39" i="7"/>
  <c r="K67" i="7"/>
  <c r="L67" i="7" s="1"/>
  <c r="P66" i="7"/>
  <c r="K63" i="7"/>
  <c r="L63" i="7" s="1"/>
  <c r="P62" i="7"/>
  <c r="K59" i="7"/>
  <c r="L59" i="7" s="1"/>
  <c r="P58" i="7"/>
  <c r="K55" i="7"/>
  <c r="L55" i="7" s="1"/>
  <c r="P54" i="7"/>
  <c r="K51" i="7"/>
  <c r="L51" i="7" s="1"/>
  <c r="P50" i="7"/>
  <c r="K47" i="7"/>
  <c r="L47" i="7" s="1"/>
  <c r="P46" i="7"/>
  <c r="K43" i="7"/>
  <c r="L43" i="7" s="1"/>
  <c r="P42" i="7"/>
  <c r="K39" i="7"/>
  <c r="L39" i="7" s="1"/>
  <c r="P38" i="7"/>
  <c r="K35" i="7"/>
  <c r="L35" i="7" s="1"/>
  <c r="P34" i="7"/>
  <c r="K31" i="7"/>
  <c r="L31" i="7" s="1"/>
  <c r="P30" i="7"/>
  <c r="K27" i="7"/>
  <c r="L27" i="7" s="1"/>
  <c r="P26" i="7"/>
  <c r="K23" i="7"/>
  <c r="L23" i="7" s="1"/>
  <c r="P22" i="7"/>
  <c r="K19" i="7"/>
  <c r="L19" i="7" s="1"/>
  <c r="P18" i="7"/>
  <c r="P69" i="7"/>
  <c r="K66" i="7"/>
  <c r="L66" i="7" s="1"/>
  <c r="P65" i="7"/>
  <c r="K62" i="7"/>
  <c r="L62" i="7" s="1"/>
  <c r="P61" i="7"/>
  <c r="K58" i="7"/>
  <c r="L58" i="7" s="1"/>
  <c r="P57" i="7"/>
  <c r="K54" i="7"/>
  <c r="L54" i="7" s="1"/>
  <c r="P53" i="7"/>
  <c r="K50" i="7"/>
  <c r="L50" i="7" s="1"/>
  <c r="P49" i="7"/>
  <c r="K46" i="7"/>
  <c r="L46" i="7" s="1"/>
  <c r="P45" i="7"/>
  <c r="K42" i="7"/>
  <c r="L42" i="7" s="1"/>
  <c r="P41" i="7"/>
  <c r="K38" i="7"/>
  <c r="L38" i="7" s="1"/>
  <c r="P37" i="7"/>
  <c r="K34" i="7"/>
  <c r="L34" i="7" s="1"/>
  <c r="P33" i="7"/>
  <c r="K30" i="7"/>
  <c r="L30" i="7" s="1"/>
  <c r="P29" i="7"/>
  <c r="K26" i="7"/>
  <c r="L26" i="7" s="1"/>
  <c r="P25" i="7"/>
  <c r="K22" i="7"/>
  <c r="L22" i="7" s="1"/>
  <c r="P21" i="7"/>
  <c r="K18" i="7"/>
  <c r="L18" i="7" s="1"/>
  <c r="P17" i="7"/>
  <c r="C11" i="4" l="1"/>
  <c r="O14" i="7" l="1"/>
  <c r="M14" i="7"/>
  <c r="J14" i="7"/>
  <c r="D14" i="7"/>
  <c r="C14" i="7"/>
  <c r="B14" i="7"/>
  <c r="O13" i="7"/>
  <c r="M13" i="7"/>
  <c r="J13" i="7"/>
  <c r="D13" i="7"/>
  <c r="C13" i="7"/>
  <c r="B13" i="7"/>
  <c r="O12" i="7"/>
  <c r="M12" i="7"/>
  <c r="J12" i="7"/>
  <c r="I12" i="7"/>
  <c r="H12" i="7"/>
  <c r="D12" i="7"/>
  <c r="C12" i="7"/>
  <c r="B12" i="7"/>
  <c r="O11" i="7"/>
  <c r="M11" i="7"/>
  <c r="J11" i="7"/>
  <c r="I11" i="7"/>
  <c r="H11" i="7"/>
  <c r="D11" i="7"/>
  <c r="C11" i="7"/>
  <c r="B11" i="7"/>
  <c r="O10" i="7"/>
  <c r="M10" i="7"/>
  <c r="J10" i="7"/>
  <c r="I10" i="7"/>
  <c r="H10" i="7"/>
  <c r="D10" i="7"/>
  <c r="C10" i="7"/>
  <c r="C9" i="4"/>
  <c r="C12" i="4" s="1"/>
  <c r="Q155" i="7" s="1"/>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L155" i="5" l="1"/>
  <c r="K155" i="5"/>
  <c r="Q35" i="7"/>
  <c r="Q115" i="7"/>
  <c r="Q89" i="7"/>
  <c r="Q70" i="7"/>
  <c r="Q158" i="7"/>
  <c r="Q97" i="7"/>
  <c r="Q75" i="7"/>
  <c r="Q123" i="7"/>
  <c r="Q77" i="7"/>
  <c r="Q50" i="7"/>
  <c r="Q149" i="7"/>
  <c r="Q76" i="7"/>
  <c r="Q128" i="7"/>
  <c r="Q107" i="7"/>
  <c r="Q156" i="7"/>
  <c r="Q40" i="7"/>
  <c r="Q138" i="7"/>
  <c r="Q88" i="7"/>
  <c r="Q16" i="7"/>
  <c r="Q94" i="7"/>
  <c r="Q106" i="7"/>
  <c r="Q23" i="7"/>
  <c r="Q91" i="7"/>
  <c r="Q139" i="7"/>
  <c r="Q81" i="7"/>
  <c r="Q142" i="7"/>
  <c r="Q110" i="7"/>
  <c r="Q79" i="7"/>
  <c r="Q122" i="7"/>
  <c r="Q104" i="7"/>
  <c r="Q29" i="7"/>
  <c r="Q126" i="7"/>
  <c r="Q154" i="7"/>
  <c r="Q74" i="7"/>
  <c r="Q137" i="7"/>
  <c r="Q64" i="7"/>
  <c r="Q46" i="7"/>
  <c r="Q116" i="7"/>
  <c r="Q54" i="7"/>
  <c r="Q111" i="7"/>
  <c r="Q71" i="7"/>
  <c r="Q113" i="7"/>
  <c r="Q151" i="7"/>
  <c r="Q56" i="7"/>
  <c r="Q60" i="7"/>
  <c r="Q61" i="7"/>
  <c r="Q66" i="7"/>
  <c r="Q68" i="7"/>
  <c r="Q103" i="7"/>
  <c r="Q100" i="7"/>
  <c r="Q44" i="7"/>
  <c r="Q42" i="7"/>
  <c r="Q124" i="7"/>
  <c r="Q133" i="7"/>
  <c r="Q59" i="7"/>
  <c r="Q17" i="7"/>
  <c r="Q144" i="7"/>
  <c r="Q147" i="7"/>
  <c r="Q141" i="7"/>
  <c r="Q19" i="7"/>
  <c r="Q72" i="7"/>
  <c r="Q34" i="7"/>
  <c r="Q63" i="7"/>
  <c r="Q38" i="7"/>
  <c r="Q86" i="7"/>
  <c r="Q98" i="7"/>
  <c r="Q108" i="7"/>
  <c r="Q90" i="7"/>
  <c r="Q114" i="7"/>
  <c r="Q18" i="7"/>
  <c r="Q58" i="7"/>
  <c r="Q134" i="7"/>
  <c r="Q121" i="7"/>
  <c r="Q47" i="7"/>
  <c r="Q132" i="7"/>
  <c r="Q130" i="7"/>
  <c r="Q120" i="7"/>
  <c r="Q136" i="7"/>
  <c r="Q55" i="7"/>
  <c r="Q22" i="7"/>
  <c r="Q101" i="7"/>
  <c r="Q96" i="7"/>
  <c r="Q93" i="7"/>
  <c r="Q119" i="7"/>
  <c r="Q45" i="7"/>
  <c r="Q24" i="7"/>
  <c r="Q62" i="7"/>
  <c r="Q131" i="7"/>
  <c r="Q21" i="7"/>
  <c r="Q105" i="7"/>
  <c r="Q84" i="7"/>
  <c r="Q150" i="7"/>
  <c r="Q28" i="7"/>
  <c r="Q25" i="7"/>
  <c r="Q37" i="7"/>
  <c r="Q140" i="7"/>
  <c r="Q27" i="7"/>
  <c r="Q129" i="7"/>
  <c r="Q78" i="7"/>
  <c r="Q83" i="7"/>
  <c r="Q41" i="7"/>
  <c r="Q127" i="7"/>
  <c r="Q153" i="7"/>
  <c r="Q52" i="7"/>
  <c r="Q67" i="7"/>
  <c r="Q43" i="7"/>
  <c r="Q117" i="7"/>
  <c r="Q143" i="7"/>
  <c r="Q69" i="7"/>
  <c r="Q48" i="7"/>
  <c r="Q109" i="7"/>
  <c r="Q26" i="7"/>
  <c r="Q30" i="7"/>
  <c r="Q152" i="7"/>
  <c r="Q99" i="7"/>
  <c r="Q36" i="7"/>
  <c r="Q53" i="7"/>
  <c r="Q146" i="7"/>
  <c r="Q82" i="7"/>
  <c r="Q92" i="7"/>
  <c r="Q57" i="7"/>
  <c r="Q65" i="7"/>
  <c r="Q135" i="7"/>
  <c r="Q145" i="7"/>
  <c r="Q20" i="7"/>
  <c r="Q49" i="7"/>
  <c r="Q95" i="7"/>
  <c r="Q87" i="7"/>
  <c r="Q118" i="7"/>
  <c r="Q80" i="7"/>
  <c r="Q31" i="7"/>
  <c r="Q39" i="7"/>
  <c r="Q51" i="7"/>
  <c r="Q125" i="7"/>
  <c r="Q73" i="7"/>
  <c r="Q85" i="7"/>
  <c r="Q32" i="7"/>
  <c r="Q15" i="7"/>
  <c r="Q102" i="7"/>
  <c r="Q33" i="7"/>
  <c r="Q112" i="7"/>
  <c r="Q148" i="7"/>
  <c r="Q157" i="7"/>
  <c r="N13" i="7"/>
  <c r="N12" i="7"/>
  <c r="P14" i="7"/>
  <c r="N14" i="7"/>
  <c r="P13" i="7"/>
  <c r="K14" i="7"/>
  <c r="L14" i="7" s="1"/>
  <c r="N11" i="7"/>
  <c r="P10" i="7"/>
  <c r="N10" i="7"/>
  <c r="P11" i="7"/>
  <c r="K13" i="7"/>
  <c r="L13" i="7" s="1"/>
  <c r="K11" i="7"/>
  <c r="L11" i="7" s="1"/>
  <c r="K10" i="7"/>
  <c r="L10" i="7" s="1"/>
  <c r="K12" i="7"/>
  <c r="L12" i="7" s="1"/>
  <c r="Q12" i="7" s="1"/>
  <c r="P12" i="7"/>
  <c r="L51" i="5" l="1"/>
  <c r="K51" i="5"/>
  <c r="K118" i="5"/>
  <c r="L118" i="5"/>
  <c r="L20" i="5"/>
  <c r="K20" i="5"/>
  <c r="K57" i="5"/>
  <c r="L57" i="5"/>
  <c r="L53" i="5"/>
  <c r="K53" i="5"/>
  <c r="K30" i="5"/>
  <c r="L30" i="5"/>
  <c r="L69" i="5"/>
  <c r="K69" i="5"/>
  <c r="K67" i="5"/>
  <c r="L67" i="5"/>
  <c r="L41" i="5"/>
  <c r="K41" i="5"/>
  <c r="K27" i="5"/>
  <c r="L27" i="5"/>
  <c r="K28" i="5"/>
  <c r="L28" i="5"/>
  <c r="L21" i="5"/>
  <c r="K21" i="5"/>
  <c r="L45" i="5"/>
  <c r="K45" i="5"/>
  <c r="L101" i="5"/>
  <c r="K101" i="5"/>
  <c r="K120" i="5"/>
  <c r="L120" i="5"/>
  <c r="L121" i="5"/>
  <c r="K121" i="5"/>
  <c r="K114" i="5"/>
  <c r="L114" i="5"/>
  <c r="K86" i="5"/>
  <c r="L86" i="5"/>
  <c r="K72" i="5"/>
  <c r="L72" i="5"/>
  <c r="L144" i="5"/>
  <c r="K144" i="5"/>
  <c r="L124" i="5"/>
  <c r="K124" i="5"/>
  <c r="L103" i="5"/>
  <c r="K103" i="5"/>
  <c r="K60" i="5"/>
  <c r="L60" i="5"/>
  <c r="L71" i="5"/>
  <c r="K71" i="5"/>
  <c r="L46" i="5"/>
  <c r="K46" i="5"/>
  <c r="K154" i="5"/>
  <c r="L154" i="5"/>
  <c r="L122" i="5"/>
  <c r="K122" i="5"/>
  <c r="K81" i="5"/>
  <c r="L81" i="5"/>
  <c r="K106" i="5"/>
  <c r="L106" i="5"/>
  <c r="K138" i="5"/>
  <c r="L138" i="5"/>
  <c r="K128" i="5"/>
  <c r="L128" i="5"/>
  <c r="L77" i="5"/>
  <c r="K77" i="5"/>
  <c r="R158" i="7"/>
  <c r="L158" i="5"/>
  <c r="K158" i="5"/>
  <c r="L35" i="5"/>
  <c r="K35" i="5"/>
  <c r="R15" i="7"/>
  <c r="K15" i="5"/>
  <c r="L15" i="5"/>
  <c r="K80" i="5"/>
  <c r="L80" i="5"/>
  <c r="L65" i="5"/>
  <c r="K65" i="5"/>
  <c r="L152" i="5"/>
  <c r="K152" i="5"/>
  <c r="L43" i="5"/>
  <c r="K43" i="5"/>
  <c r="L129" i="5"/>
  <c r="K129" i="5"/>
  <c r="L105" i="5"/>
  <c r="K105" i="5"/>
  <c r="L96" i="5"/>
  <c r="K96" i="5"/>
  <c r="L47" i="5"/>
  <c r="K47" i="5"/>
  <c r="K18" i="5"/>
  <c r="L18" i="5"/>
  <c r="L34" i="5"/>
  <c r="K34" i="5"/>
  <c r="L147" i="5"/>
  <c r="K147" i="5"/>
  <c r="K133" i="5"/>
  <c r="L133" i="5"/>
  <c r="L61" i="5"/>
  <c r="K61" i="5"/>
  <c r="L113" i="5"/>
  <c r="K113" i="5"/>
  <c r="K116" i="5"/>
  <c r="L116" i="5"/>
  <c r="K74" i="5"/>
  <c r="L74" i="5"/>
  <c r="K142" i="5"/>
  <c r="L142" i="5"/>
  <c r="L23" i="5"/>
  <c r="K23" i="5"/>
  <c r="K88" i="5"/>
  <c r="L88" i="5"/>
  <c r="L107" i="5"/>
  <c r="K107" i="5"/>
  <c r="L50" i="5"/>
  <c r="K50" i="5"/>
  <c r="L115" i="5"/>
  <c r="K115" i="5"/>
  <c r="K112" i="5"/>
  <c r="L112" i="5"/>
  <c r="K32" i="5"/>
  <c r="L32" i="5"/>
  <c r="L33" i="5"/>
  <c r="K33" i="5"/>
  <c r="L85" i="5"/>
  <c r="K85" i="5"/>
  <c r="K39" i="5"/>
  <c r="L39" i="5"/>
  <c r="L87" i="5"/>
  <c r="K87" i="5"/>
  <c r="L145" i="5"/>
  <c r="K145" i="5"/>
  <c r="K92" i="5"/>
  <c r="L92" i="5"/>
  <c r="K36" i="5"/>
  <c r="L36" i="5"/>
  <c r="K26" i="5"/>
  <c r="L26" i="5"/>
  <c r="K143" i="5"/>
  <c r="L143" i="5"/>
  <c r="L52" i="5"/>
  <c r="K52" i="5"/>
  <c r="L83" i="5"/>
  <c r="K83" i="5"/>
  <c r="L140" i="5"/>
  <c r="K140" i="5"/>
  <c r="K150" i="5"/>
  <c r="L150" i="5"/>
  <c r="L131" i="5"/>
  <c r="K131" i="5"/>
  <c r="K119" i="5"/>
  <c r="L119" i="5"/>
  <c r="K22" i="5"/>
  <c r="L22" i="5"/>
  <c r="L130" i="5"/>
  <c r="K130" i="5"/>
  <c r="L134" i="5"/>
  <c r="K134" i="5"/>
  <c r="L90" i="5"/>
  <c r="K90" i="5"/>
  <c r="K38" i="5"/>
  <c r="L38" i="5"/>
  <c r="L19" i="5"/>
  <c r="K19" i="5"/>
  <c r="R17" i="7"/>
  <c r="K17" i="5"/>
  <c r="L17" i="5"/>
  <c r="K42" i="5"/>
  <c r="L42" i="5"/>
  <c r="K68" i="5"/>
  <c r="L68" i="5"/>
  <c r="L56" i="5"/>
  <c r="K56" i="5"/>
  <c r="K111" i="5"/>
  <c r="L111" i="5"/>
  <c r="K64" i="5"/>
  <c r="L64" i="5"/>
  <c r="K126" i="5"/>
  <c r="L126" i="5"/>
  <c r="L79" i="5"/>
  <c r="K79" i="5"/>
  <c r="L139" i="5"/>
  <c r="K139" i="5"/>
  <c r="L94" i="5"/>
  <c r="K94" i="5"/>
  <c r="K40" i="5"/>
  <c r="L40" i="5"/>
  <c r="L76" i="5"/>
  <c r="K76" i="5"/>
  <c r="L123" i="5"/>
  <c r="K123" i="5"/>
  <c r="K70" i="5"/>
  <c r="L70" i="5"/>
  <c r="L148" i="5"/>
  <c r="K148" i="5"/>
  <c r="L125" i="5"/>
  <c r="K125" i="5"/>
  <c r="K49" i="5"/>
  <c r="L49" i="5"/>
  <c r="L146" i="5"/>
  <c r="K146" i="5"/>
  <c r="K48" i="5"/>
  <c r="L48" i="5"/>
  <c r="K127" i="5"/>
  <c r="L127" i="5"/>
  <c r="L25" i="5"/>
  <c r="K25" i="5"/>
  <c r="L24" i="5"/>
  <c r="K24" i="5"/>
  <c r="K136" i="5"/>
  <c r="L136" i="5"/>
  <c r="L98" i="5"/>
  <c r="K98" i="5"/>
  <c r="K100" i="5"/>
  <c r="L100" i="5"/>
  <c r="L104" i="5"/>
  <c r="K104" i="5"/>
  <c r="K97" i="5"/>
  <c r="L97" i="5"/>
  <c r="L157" i="5"/>
  <c r="K157" i="5"/>
  <c r="K102" i="5"/>
  <c r="L102" i="5"/>
  <c r="L73" i="5"/>
  <c r="K73" i="5"/>
  <c r="L31" i="5"/>
  <c r="K31" i="5"/>
  <c r="L95" i="5"/>
  <c r="K95" i="5"/>
  <c r="L135" i="5"/>
  <c r="K135" i="5"/>
  <c r="K82" i="5"/>
  <c r="L82" i="5"/>
  <c r="L99" i="5"/>
  <c r="K99" i="5"/>
  <c r="L109" i="5"/>
  <c r="K109" i="5"/>
  <c r="L117" i="5"/>
  <c r="K117" i="5"/>
  <c r="K153" i="5"/>
  <c r="L153" i="5"/>
  <c r="K78" i="5"/>
  <c r="L78" i="5"/>
  <c r="L37" i="5"/>
  <c r="K37" i="5"/>
  <c r="K84" i="5"/>
  <c r="L84" i="5"/>
  <c r="K62" i="5"/>
  <c r="L62" i="5"/>
  <c r="L93" i="5"/>
  <c r="K93" i="5"/>
  <c r="L55" i="5"/>
  <c r="K55" i="5"/>
  <c r="K132" i="5"/>
  <c r="L132" i="5"/>
  <c r="K58" i="5"/>
  <c r="L58" i="5"/>
  <c r="K108" i="5"/>
  <c r="L108" i="5"/>
  <c r="K63" i="5"/>
  <c r="L63" i="5"/>
  <c r="L141" i="5"/>
  <c r="K141" i="5"/>
  <c r="L59" i="5"/>
  <c r="K59" i="5"/>
  <c r="L44" i="5"/>
  <c r="K44" i="5"/>
  <c r="K66" i="5"/>
  <c r="L66" i="5"/>
  <c r="L151" i="5"/>
  <c r="K151" i="5"/>
  <c r="K54" i="5"/>
  <c r="L54" i="5"/>
  <c r="K137" i="5"/>
  <c r="L137" i="5"/>
  <c r="L29" i="5"/>
  <c r="K29" i="5"/>
  <c r="K110" i="5"/>
  <c r="L110" i="5"/>
  <c r="L91" i="5"/>
  <c r="K91" i="5"/>
  <c r="R16" i="7"/>
  <c r="L16" i="5"/>
  <c r="K16" i="5"/>
  <c r="L156" i="5"/>
  <c r="K156" i="5"/>
  <c r="L149" i="5"/>
  <c r="K149" i="5"/>
  <c r="L75" i="5"/>
  <c r="K75" i="5"/>
  <c r="L89" i="5"/>
  <c r="K89" i="5"/>
  <c r="Q13" i="7"/>
  <c r="K13" i="5" s="1"/>
  <c r="Q14" i="7"/>
  <c r="Q11" i="7"/>
  <c r="R11" i="7" s="1"/>
  <c r="Q10" i="7"/>
  <c r="L12" i="5"/>
  <c r="K12" i="5"/>
  <c r="L14" i="5" l="1"/>
  <c r="R14" i="7"/>
  <c r="L13" i="5"/>
  <c r="K14" i="5"/>
  <c r="K11" i="5"/>
  <c r="L11" i="5"/>
  <c r="K10" i="5"/>
  <c r="R10" i="7"/>
  <c r="L10" i="5"/>
  <c r="Q160" i="7"/>
  <c r="R160" i="7" l="1"/>
</calcChain>
</file>

<file path=xl/sharedStrings.xml><?xml version="1.0" encoding="utf-8"?>
<sst xmlns="http://schemas.openxmlformats.org/spreadsheetml/2006/main" count="137" uniqueCount="131">
  <si>
    <t>fund</t>
  </si>
  <si>
    <t>TOTAL</t>
  </si>
  <si>
    <t>date revised</t>
  </si>
  <si>
    <t>Y or N</t>
  </si>
  <si>
    <t>wheel chair access required?</t>
  </si>
  <si>
    <t>Commute Days per Week</t>
  </si>
  <si>
    <t>Minimum weekly Miles</t>
  </si>
  <si>
    <t>Wheel Chair +%</t>
  </si>
  <si>
    <t>non congregate res. Rate/mile</t>
  </si>
  <si>
    <t>congregate res. Rate/mile</t>
  </si>
  <si>
    <t>congregate res. Rate/mile including underutilization</t>
  </si>
  <si>
    <t>non congregate Rate/mile including underutilization</t>
  </si>
  <si>
    <t>underutilization factor</t>
  </si>
  <si>
    <t>rate per mile</t>
  </si>
  <si>
    <t>FY 09 adjustment factor</t>
  </si>
  <si>
    <t>Y</t>
  </si>
  <si>
    <t>N</t>
  </si>
  <si>
    <t>fund code</t>
  </si>
  <si>
    <t>= GF</t>
  </si>
  <si>
    <t>=XIX</t>
  </si>
  <si>
    <t>congregate living residence (shared commute)</t>
  </si>
  <si>
    <t>Work/Day Integration</t>
  </si>
  <si>
    <t>Residential Integration</t>
  </si>
  <si>
    <t xml:space="preserve">Transportation </t>
  </si>
  <si>
    <t>Individual Commute</t>
  </si>
  <si>
    <t>Indiv Commute (whlchr van)</t>
  </si>
  <si>
    <t>Wk/Day Integration (whlchr van)</t>
  </si>
  <si>
    <t>Res Integration (whlchr van)</t>
  </si>
  <si>
    <t>Shared Commute</t>
  </si>
  <si>
    <t>Shared Commute (whlchr van)</t>
  </si>
  <si>
    <t>IF(Q14="x",0,IF(O14="x",N14*$S$8*52,0)*(1+IF(P14="X",P$7,0)))</t>
  </si>
  <si>
    <t>A W A R E Inc</t>
  </si>
  <si>
    <t>Achievements Inc</t>
  </si>
  <si>
    <t>Alliance Outreach LLC</t>
  </si>
  <si>
    <t>Big Sandy Activities</t>
  </si>
  <si>
    <t>Blackfeet Opportunities Inc</t>
  </si>
  <si>
    <t>Blue Creek Transportation</t>
  </si>
  <si>
    <t>BSW Inc</t>
  </si>
  <si>
    <t>C A R E LLC</t>
  </si>
  <si>
    <t>Child Development Center Inc</t>
  </si>
  <si>
    <t>Choteau Activities</t>
  </si>
  <si>
    <t>COR</t>
  </si>
  <si>
    <t>Counterpoint Inc</t>
  </si>
  <si>
    <t>D E A P</t>
  </si>
  <si>
    <t>Eagle</t>
  </si>
  <si>
    <t>Easter Seals Goodwill</t>
  </si>
  <si>
    <t>Eastern Montana Industries</t>
  </si>
  <si>
    <t>Family Outreach Inc</t>
  </si>
  <si>
    <t>Flathead Industries</t>
  </si>
  <si>
    <t xml:space="preserve">G &amp; L </t>
  </si>
  <si>
    <t>Glenwood Inc</t>
  </si>
  <si>
    <t>Havre Day Activity Center</t>
  </si>
  <si>
    <t>HELENA INDUSTRIES</t>
  </si>
  <si>
    <t>Hi Line Home Programs Inc</t>
  </si>
  <si>
    <t>Job Connection</t>
  </si>
  <si>
    <t>Little Bitterroot Services Inc</t>
  </si>
  <si>
    <t>Living Life, LLP</t>
  </si>
  <si>
    <t>Malta Opportunities Inc</t>
  </si>
  <si>
    <t>MET Transit/Bus</t>
  </si>
  <si>
    <t>Milk River Inc</t>
  </si>
  <si>
    <t>Mission Mountain Enterprises</t>
  </si>
  <si>
    <t>Mountain View SDC</t>
  </si>
  <si>
    <t>Msla Dev Serv Corp</t>
  </si>
  <si>
    <t>New Horizons Unlimited Inc</t>
  </si>
  <si>
    <t>Opportunity Resources</t>
  </si>
  <si>
    <t>Quality Life Concepts</t>
  </si>
  <si>
    <t>Ravalli Services Corporation</t>
  </si>
  <si>
    <t>Reach Inc</t>
  </si>
  <si>
    <t>Residential Support Services</t>
  </si>
  <si>
    <t>Resource Support &amp; Development</t>
  </si>
  <si>
    <t>Richland Opportunities Inc</t>
  </si>
  <si>
    <t>S T E P</t>
  </si>
  <si>
    <t>Silver Bow D D Council</t>
  </si>
  <si>
    <t>SKETCH LLC</t>
  </si>
  <si>
    <t>Spring Meadow Resources, Inc</t>
  </si>
  <si>
    <t>Star Cab</t>
  </si>
  <si>
    <t>Visage of Great Falls</t>
  </si>
  <si>
    <t>Westmont Ind Support Services</t>
  </si>
  <si>
    <t>YWCA</t>
  </si>
  <si>
    <t>Trans Provider</t>
  </si>
  <si>
    <t>Phase-in</t>
  </si>
  <si>
    <t>00</t>
  </si>
  <si>
    <t>01</t>
  </si>
  <si>
    <t>Does the individual require a wheelchair lift vehicle to transport?</t>
  </si>
  <si>
    <t>Average Commute  Miles per Day</t>
  </si>
  <si>
    <t xml:space="preserve">miles over yearly maximum </t>
  </si>
  <si>
    <t>Any Provider</t>
  </si>
  <si>
    <t>Informational Only</t>
  </si>
  <si>
    <t>Trans Factors Tab</t>
  </si>
  <si>
    <t>Days Transported this YEAR</t>
  </si>
  <si>
    <t>*will pay a maximum of ~650 miles per month, then a reduced rate for miles exceeding that amount</t>
  </si>
  <si>
    <t>Maximum Miles per Year at  high rate*</t>
  </si>
  <si>
    <t>***IMPORTANT***Follow the directions in the last green column L to create a new line effective July 1 for the next FY at the full annual amount.</t>
  </si>
  <si>
    <t xml:space="preserve">Fill out the yellow fields using the directions in the column heading. </t>
  </si>
  <si>
    <t xml:space="preserve">If no miles are entered in column E, the program will assume the minimum of 33 miles per week when the fields in columns I &amp; J are entered.  </t>
  </si>
  <si>
    <t>Use column H when the start date for this client and/or provider (including porting) is anything but July 1 or service end-date is anticipated to be mid-fiscal year.  Enter whole monthly increments in column H, regardless of start date within a month.  The first green column (K) is the pro-rated fiscal year amount that should be loaded in the member's cost plan for Commute Transportation for the current Fiscal Year.  End date the service line June 30th when you build the cost plan.   See next step.</t>
  </si>
  <si>
    <t>MEDICAID ID</t>
  </si>
  <si>
    <t>Work/Day Commute</t>
  </si>
  <si>
    <t>TRANSPORTATION - COMMUTE COST PLAN CALCULATOR</t>
  </si>
  <si>
    <t xml:space="preserve"># of Commute Months you want to calculate this fiscal year </t>
  </si>
  <si>
    <t xml:space="preserve"> Does the individual reside in a congregate living residence? (review Guideline document)</t>
  </si>
  <si>
    <t xml:space="preserve">Amount needed in Cost Plan for a full fiscal year </t>
  </si>
  <si>
    <t>Notes (any notes you want to add about the allocation)</t>
  </si>
  <si>
    <t>Per person Commute Charge this month</t>
  </si>
  <si>
    <t>Member's Name</t>
  </si>
  <si>
    <t>Commute Provider</t>
  </si>
  <si>
    <t>OPTIONAL</t>
  </si>
  <si>
    <t xml:space="preserve">TOTAL Annualized Commute Yearly Amount </t>
  </si>
  <si>
    <t xml:space="preserve">If Person rode this month enter 1 unit, otherwise leave blank </t>
  </si>
  <si>
    <t>Fund Code  00=TitleXX  01=XIX</t>
  </si>
  <si>
    <r>
      <t xml:space="preserve">Member's Name </t>
    </r>
    <r>
      <rPr>
        <b/>
        <sz val="8"/>
        <rFont val="Arial"/>
        <family val="2"/>
      </rPr>
      <t>(copied from Member tab)</t>
    </r>
  </si>
  <si>
    <r>
      <t xml:space="preserve">Medicaid ID </t>
    </r>
    <r>
      <rPr>
        <b/>
        <sz val="8"/>
        <rFont val="Arial"/>
        <family val="2"/>
      </rPr>
      <t>(copied)</t>
    </r>
  </si>
  <si>
    <t>Billing for Month/year</t>
  </si>
  <si>
    <r>
      <t xml:space="preserve">Average Commute miles from residence to and from work/day site, per WEEK </t>
    </r>
    <r>
      <rPr>
        <b/>
        <u/>
        <sz val="8"/>
        <color indexed="9"/>
        <rFont val="Arial"/>
        <family val="2"/>
      </rPr>
      <t>(</t>
    </r>
    <r>
      <rPr>
        <b/>
        <u/>
        <sz val="8"/>
        <color indexed="15"/>
        <rFont val="Arial"/>
        <family val="2"/>
      </rPr>
      <t>33 MIN</t>
    </r>
    <r>
      <rPr>
        <b/>
        <u/>
        <sz val="8"/>
        <color indexed="9"/>
        <rFont val="Arial"/>
        <family val="2"/>
      </rPr>
      <t xml:space="preserve">) </t>
    </r>
    <r>
      <rPr>
        <b/>
        <sz val="8"/>
        <color indexed="9"/>
        <rFont val="Arial"/>
        <family val="2"/>
      </rPr>
      <t>Days per week do not matter.  Enter whole numbers.  (see instructions  tab)</t>
    </r>
  </si>
  <si>
    <t>Steps 3, 4, and 5 should be done at the same time if possible so the full year line isn't forgotten.</t>
  </si>
  <si>
    <t>MEMBER INFO &amp; COST PLAN AMOUNTS</t>
  </si>
  <si>
    <t>Only yellow cells can be changed in the toolbox</t>
  </si>
  <si>
    <t xml:space="preserve">Copy (possibly from a previous toolbox) or enter the member information requested in the yellow columns.  You can enter the individuals a specific provider serves and save the files for each provider (easy to send to provider for them to bill) or do your caseload as all one file.  Providers are encouraged to use the toolbox to justify reimbursement so getting this information to the providers can be very important.  </t>
  </si>
  <si>
    <t>Commute Monthly Billing tab</t>
  </si>
  <si>
    <t>Save each month's file separately for audit and documentation purposes.</t>
  </si>
  <si>
    <r>
      <t>Work/Day COMMUTE  is a monthly unit.  In column</t>
    </r>
    <r>
      <rPr>
        <b/>
        <sz val="10"/>
        <rFont val="Arial"/>
        <family val="2"/>
      </rPr>
      <t xml:space="preserve"> E</t>
    </r>
    <r>
      <rPr>
        <sz val="10"/>
        <rFont val="Arial"/>
        <family val="2"/>
      </rPr>
      <t xml:space="preserve">, FILL IN </t>
    </r>
    <r>
      <rPr>
        <b/>
        <sz val="12"/>
        <rFont val="Arial"/>
        <family val="2"/>
      </rPr>
      <t>1</t>
    </r>
    <r>
      <rPr>
        <sz val="12"/>
        <rFont val="Arial"/>
        <family val="2"/>
      </rPr>
      <t xml:space="preserve"> </t>
    </r>
    <r>
      <rPr>
        <sz val="10"/>
        <rFont val="Arial"/>
        <family val="2"/>
      </rPr>
      <t xml:space="preserve"> if the client rode at least one time, at least one way, in the month.   </t>
    </r>
  </si>
  <si>
    <t>In field F2, type in the month and year you are billing.</t>
  </si>
  <si>
    <t>TRANSPORTATION -  COMMUTE</t>
  </si>
  <si>
    <r>
      <t xml:space="preserve"> Commute pro-rated amount to be entered into Member's cost plan for </t>
    </r>
    <r>
      <rPr>
        <b/>
        <sz val="10"/>
        <rFont val="Arial"/>
        <family val="2"/>
      </rPr>
      <t>CURRENT</t>
    </r>
    <r>
      <rPr>
        <sz val="10"/>
        <rFont val="Arial"/>
        <family val="2"/>
      </rPr>
      <t xml:space="preserve"> Fiscal Year</t>
    </r>
  </si>
  <si>
    <t>total annual miles</t>
  </si>
  <si>
    <t>Commute description.  For all claims use T2002 to bill. For AwC add an SC modifier on the claim</t>
  </si>
  <si>
    <t>Commute transportation is for the purpose of getting an individual from their residence to and from their community employment, to a DDP funded Supported Employment job, or Work/Day service. (Please review the Transportation Guidelines document).  DDP implemented 33 miles per week as the MINIMUM paid which is accommodated in the toolbox.  The cost plan allocation can be determined during the PSP meeting using the Calculator.  If using the toolbox, the commute monthly billing amount(s) is also calculated and can be entered on the claim.  A new cost plan amount does not necessarily need to be calculated if there are slight variations during the person’s PSP year.  (Review the Transportation Guidelines).  Since the monthly allocation is determined during the PSP meeting the provider does not need to track miles provided, only that at least one ride was given during the month.  When using the toolbox, Case Managers and Providers will need to work closely to make sure each have the same information.  The monthly billing tab can serve as justification for provider monthly reimbursement amounts of commute transportation for audit purposes.</t>
  </si>
  <si>
    <r>
      <t>Column</t>
    </r>
    <r>
      <rPr>
        <b/>
        <sz val="10"/>
        <rFont val="Arial"/>
        <family val="2"/>
      </rPr>
      <t xml:space="preserve"> R </t>
    </r>
    <r>
      <rPr>
        <sz val="10"/>
        <rFont val="Arial"/>
        <family val="2"/>
      </rPr>
      <t>shows the final amount for each member for a month.  Enter the amount on the member's claim using procedure code T2002 for Commute transportation.  For self directed AwC transportation, make sure you are using the Modifier SC on the claim.  (Review the Transportation Cost Plan Guidelines for self directed transportation)</t>
    </r>
  </si>
  <si>
    <t>Provider Name (if grouping by Provider)</t>
  </si>
  <si>
    <t>Rates are effective July 1, 2022</t>
  </si>
  <si>
    <t>updated July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</si>
</sst>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44" formatCode="_(&quot;$&quot;* #,##0.00_);_(&quot;$&quot;* \(#,##0.00\);_(&quot;$&quot;* &quot;-&quot;??_);_(@_)"/>
    <numFmt numFmtId="164" formatCode="0.0%"/>
    <numFmt numFmtId="165" formatCode="0.0"/>
    <numFmt numFmtId="166" formatCode="&quot;$&quot;#,##0.000"/>
    <numFmt numFmtId="167" formatCode="0.000"/>
    <numFmt numFmtId="168" formatCode="[$-409]mmmm\-yy;@"/>
    <numFmt numFmtId="169" formatCode="0.0000"/>
    <numFmt numFmtId="170" formatCode="&quot;$&quot;#,##0.00"/>
  </numFmts>
  <fonts count="39" x14ac:knownFonts="1">
    <font>
      <sz val="10"/>
      <name val="Arial"/>
    </font>
    <font>
      <sz val="10"/>
      <name val="Arial"/>
      <family val="2"/>
    </font>
    <font>
      <b/>
      <sz val="12"/>
      <name val="Arial"/>
      <family val="2"/>
    </font>
    <font>
      <b/>
      <sz val="12"/>
      <color indexed="9"/>
      <name val="Arial"/>
      <family val="2"/>
    </font>
    <font>
      <b/>
      <sz val="11"/>
      <name val="Arial"/>
      <family val="2"/>
    </font>
    <font>
      <b/>
      <sz val="10"/>
      <name val="Arial"/>
      <family val="2"/>
    </font>
    <font>
      <b/>
      <sz val="12"/>
      <color indexed="20"/>
      <name val="Arial"/>
      <family val="2"/>
    </font>
    <font>
      <sz val="9"/>
      <name val="Arial"/>
      <family val="2"/>
    </font>
    <font>
      <b/>
      <sz val="9"/>
      <name val="Arial"/>
      <family val="2"/>
    </font>
    <font>
      <b/>
      <sz val="8"/>
      <name val="Arial"/>
      <family val="2"/>
    </font>
    <font>
      <sz val="10"/>
      <name val="Arial"/>
      <family val="2"/>
    </font>
    <font>
      <b/>
      <sz val="14"/>
      <name val="Arial"/>
      <family val="2"/>
    </font>
    <font>
      <sz val="12"/>
      <name val="Arial"/>
      <family val="2"/>
    </font>
    <font>
      <b/>
      <sz val="14"/>
      <color indexed="9"/>
      <name val="Arial"/>
      <family val="2"/>
    </font>
    <font>
      <b/>
      <sz val="16"/>
      <color indexed="23"/>
      <name val="Arial"/>
      <family val="2"/>
    </font>
    <font>
      <sz val="8"/>
      <name val="Arial"/>
      <family val="2"/>
    </font>
    <font>
      <b/>
      <sz val="16"/>
      <name val="Arial"/>
      <family val="2"/>
    </font>
    <font>
      <b/>
      <sz val="8"/>
      <color indexed="23"/>
      <name val="Arial"/>
      <family val="2"/>
    </font>
    <font>
      <b/>
      <sz val="8"/>
      <name val="Arial"/>
      <family val="2"/>
    </font>
    <font>
      <sz val="10"/>
      <color indexed="10"/>
      <name val="Arial"/>
      <family val="2"/>
    </font>
    <font>
      <b/>
      <sz val="8"/>
      <color indexed="9"/>
      <name val="Arial"/>
      <family val="2"/>
    </font>
    <font>
      <b/>
      <sz val="10"/>
      <color indexed="9"/>
      <name val="Arial"/>
      <family val="2"/>
    </font>
    <font>
      <sz val="8"/>
      <name val="Arial"/>
      <family val="2"/>
    </font>
    <font>
      <sz val="10"/>
      <color indexed="10"/>
      <name val="Arial"/>
      <family val="2"/>
    </font>
    <font>
      <b/>
      <sz val="8"/>
      <color indexed="63"/>
      <name val="Arial"/>
      <family val="2"/>
    </font>
    <font>
      <sz val="14"/>
      <name val="Arial"/>
      <family val="2"/>
    </font>
    <font>
      <sz val="12"/>
      <name val="Arial"/>
      <family val="2"/>
    </font>
    <font>
      <b/>
      <sz val="12"/>
      <color indexed="10"/>
      <name val="Arial"/>
      <family val="2"/>
    </font>
    <font>
      <sz val="12"/>
      <color indexed="10"/>
      <name val="Arial"/>
      <family val="2"/>
    </font>
    <font>
      <b/>
      <u/>
      <sz val="8"/>
      <color indexed="9"/>
      <name val="Arial"/>
      <family val="2"/>
    </font>
    <font>
      <b/>
      <u/>
      <sz val="8"/>
      <color indexed="15"/>
      <name val="Arial"/>
      <family val="2"/>
    </font>
    <font>
      <b/>
      <sz val="10"/>
      <name val="Arial"/>
      <family val="2"/>
    </font>
    <font>
      <sz val="10"/>
      <color indexed="9"/>
      <name val="Arial"/>
      <family val="2"/>
    </font>
    <font>
      <sz val="9.5"/>
      <name val="Arial"/>
      <family val="2"/>
    </font>
    <font>
      <b/>
      <sz val="12"/>
      <color rgb="FFC00000"/>
      <name val="Arial"/>
      <family val="2"/>
    </font>
    <font>
      <sz val="10"/>
      <color theme="0"/>
      <name val="Arial"/>
      <family val="2"/>
    </font>
    <font>
      <sz val="12"/>
      <color theme="0"/>
      <name val="Arial"/>
      <family val="2"/>
    </font>
    <font>
      <b/>
      <sz val="10"/>
      <color theme="0"/>
      <name val="Arial"/>
      <family val="2"/>
    </font>
    <font>
      <b/>
      <sz val="9.5"/>
      <name val="Arial"/>
      <family val="2"/>
    </font>
  </fonts>
  <fills count="12">
    <fill>
      <patternFill patternType="none"/>
    </fill>
    <fill>
      <patternFill patternType="gray125"/>
    </fill>
    <fill>
      <patternFill patternType="solid">
        <fgColor indexed="13"/>
        <bgColor indexed="64"/>
      </patternFill>
    </fill>
    <fill>
      <patternFill patternType="solid">
        <fgColor indexed="16"/>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15"/>
        <bgColor indexed="64"/>
      </patternFill>
    </fill>
    <fill>
      <patternFill patternType="solid">
        <fgColor indexed="10"/>
        <bgColor indexed="64"/>
      </patternFill>
    </fill>
    <fill>
      <patternFill patternType="solid">
        <fgColor indexed="43"/>
        <bgColor indexed="64"/>
      </patternFill>
    </fill>
    <fill>
      <patternFill patternType="solid">
        <fgColor rgb="FFFFFF00"/>
        <bgColor indexed="64"/>
      </patternFill>
    </fill>
    <fill>
      <patternFill patternType="solid">
        <fgColor rgb="FF00009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15">
    <xf numFmtId="0" fontId="0" fillId="0" borderId="0" xfId="0"/>
    <xf numFmtId="0" fontId="0" fillId="0" borderId="0" xfId="0" applyAlignment="1">
      <alignment horizontal="center"/>
    </xf>
    <xf numFmtId="0" fontId="0" fillId="0" borderId="0" xfId="0" applyFill="1" applyBorder="1" applyAlignment="1">
      <alignment horizontal="center"/>
    </xf>
    <xf numFmtId="0" fontId="0" fillId="0" borderId="0" xfId="0" applyBorder="1" applyAlignment="1"/>
    <xf numFmtId="0" fontId="0" fillId="0" borderId="0" xfId="0" applyBorder="1" applyProtection="1"/>
    <xf numFmtId="0" fontId="19" fillId="0" borderId="0" xfId="0" applyFont="1" applyBorder="1" applyAlignment="1" applyProtection="1">
      <alignment horizontal="left"/>
    </xf>
    <xf numFmtId="0" fontId="0" fillId="0" borderId="0" xfId="0" applyFill="1" applyBorder="1" applyAlignment="1" applyProtection="1"/>
    <xf numFmtId="0" fontId="0" fillId="0" borderId="0" xfId="0" applyFill="1" applyBorder="1" applyAlignment="1" applyProtection="1">
      <alignment horizontal="center"/>
    </xf>
    <xf numFmtId="0" fontId="5" fillId="0" borderId="0" xfId="0" applyFont="1" applyBorder="1" applyProtection="1"/>
    <xf numFmtId="0" fontId="20" fillId="3"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0" fillId="0" borderId="0" xfId="0" applyBorder="1" applyAlignment="1" applyProtection="1">
      <alignment horizontal="center"/>
    </xf>
    <xf numFmtId="0" fontId="5" fillId="0" borderId="0" xfId="0" applyFont="1" applyBorder="1" applyAlignment="1" applyProtection="1">
      <alignment horizontal="center"/>
    </xf>
    <xf numFmtId="0" fontId="0" fillId="0" borderId="0" xfId="0" applyFill="1" applyBorder="1" applyProtection="1"/>
    <xf numFmtId="0" fontId="0" fillId="0" borderId="2" xfId="0" applyBorder="1" applyProtection="1"/>
    <xf numFmtId="0" fontId="21" fillId="0" borderId="0" xfId="0" applyFont="1" applyFill="1" applyBorder="1" applyAlignment="1" applyProtection="1">
      <alignment horizontal="center" wrapText="1"/>
    </xf>
    <xf numFmtId="0" fontId="0" fillId="0" borderId="0" xfId="0" applyBorder="1" applyAlignment="1" applyProtection="1"/>
    <xf numFmtId="0" fontId="0" fillId="0" borderId="0" xfId="0" applyProtection="1"/>
    <xf numFmtId="0" fontId="9" fillId="0" borderId="0" xfId="0" applyFont="1" applyAlignment="1" applyProtection="1">
      <alignment horizontal="center" vertical="center" wrapText="1"/>
    </xf>
    <xf numFmtId="0" fontId="9" fillId="0" borderId="0" xfId="0" applyFont="1" applyFill="1" applyAlignment="1" applyProtection="1">
      <alignment horizontal="center" vertical="center" wrapText="1"/>
    </xf>
    <xf numFmtId="0" fontId="0" fillId="0" borderId="0" xfId="0" applyAlignment="1" applyProtection="1">
      <alignment horizontal="center"/>
    </xf>
    <xf numFmtId="2" fontId="2" fillId="0" borderId="0" xfId="0" applyNumberFormat="1" applyFont="1" applyFill="1" applyBorder="1" applyAlignment="1" applyProtection="1">
      <alignment horizontal="center"/>
    </xf>
    <xf numFmtId="0" fontId="5" fillId="0" borderId="0" xfId="0" applyFont="1" applyFill="1" applyBorder="1" applyAlignment="1" applyProtection="1">
      <alignment horizontal="center"/>
    </xf>
    <xf numFmtId="0" fontId="9" fillId="0" borderId="0" xfId="0" applyFont="1" applyBorder="1" applyAlignment="1" applyProtection="1">
      <alignment horizontal="center"/>
    </xf>
    <xf numFmtId="0" fontId="21" fillId="3" borderId="3" xfId="0" applyFont="1" applyFill="1" applyBorder="1" applyAlignment="1" applyProtection="1">
      <alignment horizontal="center" vertical="center" wrapText="1"/>
    </xf>
    <xf numFmtId="0" fontId="24" fillId="4" borderId="7" xfId="0" applyFont="1" applyFill="1" applyBorder="1" applyAlignment="1" applyProtection="1">
      <alignment horizontal="center" vertical="center" wrapText="1"/>
    </xf>
    <xf numFmtId="0" fontId="20" fillId="3" borderId="7" xfId="0" applyFont="1" applyFill="1" applyBorder="1" applyAlignment="1" applyProtection="1">
      <alignment horizontal="center" vertical="center" wrapText="1"/>
    </xf>
    <xf numFmtId="0" fontId="0" fillId="0" borderId="0" xfId="0" applyAlignment="1" applyProtection="1">
      <alignment horizontal="left"/>
    </xf>
    <xf numFmtId="0" fontId="3" fillId="3" borderId="0" xfId="0" applyFont="1" applyFill="1" applyBorder="1" applyAlignment="1" applyProtection="1">
      <alignment horizontal="center"/>
    </xf>
    <xf numFmtId="0" fontId="3" fillId="0" borderId="0" xfId="0" applyFont="1" applyFill="1" applyBorder="1" applyAlignment="1" applyProtection="1">
      <alignment horizont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0" fillId="0" borderId="0" xfId="0" applyBorder="1" applyAlignment="1" applyProtection="1">
      <alignment horizontal="center" vertical="center"/>
    </xf>
    <xf numFmtId="0" fontId="9" fillId="0" borderId="7" xfId="0" applyFont="1" applyBorder="1" applyAlignment="1" applyProtection="1">
      <alignment horizontal="center" vertical="center" wrapText="1"/>
    </xf>
    <xf numFmtId="0" fontId="9" fillId="5" borderId="8" xfId="0" applyFont="1" applyFill="1" applyBorder="1" applyAlignment="1" applyProtection="1">
      <alignment horizontal="center" vertical="center" wrapText="1"/>
    </xf>
    <xf numFmtId="0" fontId="7" fillId="0" borderId="0" xfId="0" applyFont="1" applyAlignment="1" applyProtection="1">
      <alignment horizontal="center" vertical="center" wrapText="1"/>
    </xf>
    <xf numFmtId="0" fontId="7" fillId="0" borderId="0" xfId="0" applyFont="1" applyFill="1" applyBorder="1" applyAlignment="1" applyProtection="1">
      <alignment horizontal="center" vertical="center" wrapText="1"/>
    </xf>
    <xf numFmtId="0" fontId="0" fillId="0" borderId="5" xfId="0" applyBorder="1" applyProtection="1"/>
    <xf numFmtId="44" fontId="2" fillId="0" borderId="0" xfId="1" applyFont="1" applyFill="1" applyBorder="1" applyProtection="1"/>
    <xf numFmtId="44" fontId="1" fillId="0" borderId="0" xfId="1" applyBorder="1" applyProtection="1"/>
    <xf numFmtId="44" fontId="3" fillId="0" borderId="0" xfId="1" applyFont="1" applyFill="1" applyBorder="1" applyProtection="1"/>
    <xf numFmtId="0" fontId="0" fillId="0" borderId="0" xfId="0" applyFill="1" applyProtection="1"/>
    <xf numFmtId="9" fontId="1" fillId="0" borderId="2" xfId="2" applyFill="1" applyBorder="1" applyAlignment="1" applyProtection="1">
      <alignment horizontal="center"/>
    </xf>
    <xf numFmtId="44" fontId="1" fillId="0" borderId="2" xfId="1" applyFill="1" applyBorder="1" applyProtection="1"/>
    <xf numFmtId="2" fontId="0" fillId="0" borderId="2" xfId="0" applyNumberFormat="1" applyBorder="1" applyProtection="1"/>
    <xf numFmtId="44" fontId="2" fillId="0" borderId="0" xfId="0" applyNumberFormat="1" applyFont="1" applyFill="1" applyBorder="1" applyProtection="1"/>
    <xf numFmtId="44" fontId="0" fillId="0" borderId="0" xfId="0" applyNumberFormat="1" applyProtection="1"/>
    <xf numFmtId="0" fontId="0" fillId="0" borderId="0" xfId="0" applyFill="1" applyAlignment="1" applyProtection="1"/>
    <xf numFmtId="0" fontId="2" fillId="0" borderId="0" xfId="0" applyFont="1" applyBorder="1" applyAlignment="1" applyProtection="1">
      <alignment horizontal="center"/>
    </xf>
    <xf numFmtId="0" fontId="2" fillId="0" borderId="0" xfId="0" applyFont="1" applyFill="1" applyBorder="1" applyAlignment="1" applyProtection="1">
      <alignment horizontal="center"/>
    </xf>
    <xf numFmtId="0" fontId="2" fillId="0" borderId="3" xfId="0" applyFont="1" applyBorder="1" applyAlignment="1" applyProtection="1">
      <alignment horizontal="center"/>
    </xf>
    <xf numFmtId="0" fontId="15" fillId="0" borderId="0" xfId="0" applyFont="1" applyBorder="1" applyAlignment="1" applyProtection="1">
      <alignment horizontal="left"/>
    </xf>
    <xf numFmtId="0" fontId="15" fillId="0" borderId="0" xfId="0" applyFont="1" applyBorder="1" applyAlignment="1" applyProtection="1">
      <alignment horizontal="center"/>
    </xf>
    <xf numFmtId="0" fontId="15" fillId="0" borderId="0" xfId="0" applyFont="1" applyFill="1" applyBorder="1" applyAlignment="1" applyProtection="1">
      <alignment horizontal="center"/>
    </xf>
    <xf numFmtId="0" fontId="2" fillId="0" borderId="3" xfId="0" applyFont="1" applyFill="1" applyBorder="1" applyAlignment="1" applyProtection="1">
      <alignment horizontal="center" vertical="center" wrapText="1"/>
    </xf>
    <xf numFmtId="0" fontId="17" fillId="0" borderId="0" xfId="0" applyFont="1" applyFill="1" applyBorder="1" applyAlignment="1" applyProtection="1">
      <alignment horizontal="left"/>
    </xf>
    <xf numFmtId="0" fontId="17" fillId="0" borderId="0" xfId="0" applyFont="1" applyFill="1" applyBorder="1" applyAlignment="1" applyProtection="1">
      <alignment horizontal="center"/>
    </xf>
    <xf numFmtId="0" fontId="15" fillId="0" borderId="0" xfId="0" applyFont="1" applyBorder="1" applyAlignment="1" applyProtection="1"/>
    <xf numFmtId="1" fontId="18" fillId="0" borderId="0" xfId="0" applyNumberFormat="1" applyFont="1" applyFill="1" applyBorder="1" applyAlignment="1" applyProtection="1">
      <alignment horizontal="center" vertical="center"/>
    </xf>
    <xf numFmtId="0" fontId="2" fillId="0" borderId="3" xfId="0" applyFont="1" applyFill="1" applyBorder="1" applyAlignment="1" applyProtection="1">
      <alignment horizontal="center"/>
    </xf>
    <xf numFmtId="0" fontId="16" fillId="0" borderId="0" xfId="0" applyFont="1" applyFill="1" applyBorder="1" applyAlignment="1" applyProtection="1">
      <alignment horizontal="center"/>
    </xf>
    <xf numFmtId="0" fontId="14" fillId="0" borderId="0" xfId="0" applyFont="1" applyFill="1" applyBorder="1" applyAlignment="1" applyProtection="1">
      <alignment horizontal="center"/>
    </xf>
    <xf numFmtId="0" fontId="2" fillId="0" borderId="10" xfId="0" applyFont="1" applyFill="1" applyBorder="1" applyProtection="1"/>
    <xf numFmtId="0" fontId="2" fillId="0" borderId="0" xfId="0" applyFont="1" applyFill="1" applyBorder="1" applyProtection="1"/>
    <xf numFmtId="0" fontId="0" fillId="0" borderId="3" xfId="0" applyBorder="1" applyProtection="1"/>
    <xf numFmtId="0" fontId="0" fillId="6" borderId="1" xfId="0" applyNumberFormat="1" applyFill="1" applyBorder="1" applyAlignment="1" applyProtection="1">
      <alignment horizontal="center"/>
    </xf>
    <xf numFmtId="0" fontId="0" fillId="6" borderId="1" xfId="0" applyFill="1" applyBorder="1" applyAlignment="1" applyProtection="1">
      <alignment horizontal="center"/>
    </xf>
    <xf numFmtId="0" fontId="0" fillId="0" borderId="3" xfId="0" applyFill="1" applyBorder="1" applyAlignment="1" applyProtection="1">
      <alignment horizontal="left"/>
    </xf>
    <xf numFmtId="0" fontId="0" fillId="0" borderId="2" xfId="0" applyFill="1" applyBorder="1" applyAlignment="1" applyProtection="1">
      <alignment horizontal="center"/>
    </xf>
    <xf numFmtId="44" fontId="3" fillId="0" borderId="12" xfId="1" applyFont="1" applyFill="1" applyBorder="1" applyProtection="1"/>
    <xf numFmtId="44" fontId="2" fillId="5" borderId="13" xfId="0" applyNumberFormat="1" applyFont="1" applyFill="1" applyBorder="1" applyProtection="1"/>
    <xf numFmtId="0" fontId="2" fillId="0" borderId="10" xfId="0" applyFont="1" applyFill="1" applyBorder="1" applyAlignment="1" applyProtection="1">
      <alignment horizontal="right"/>
    </xf>
    <xf numFmtId="2" fontId="26" fillId="6" borderId="1" xfId="0" applyNumberFormat="1" applyFont="1" applyFill="1" applyBorder="1" applyAlignment="1" applyProtection="1">
      <alignment horizontal="center"/>
    </xf>
    <xf numFmtId="1" fontId="26" fillId="6" borderId="1" xfId="1" applyNumberFormat="1" applyFont="1" applyFill="1" applyBorder="1" applyAlignment="1" applyProtection="1">
      <alignment horizontal="center"/>
    </xf>
    <xf numFmtId="167" fontId="26" fillId="4" borderId="1" xfId="0" applyNumberFormat="1" applyFont="1" applyFill="1" applyBorder="1" applyAlignment="1" applyProtection="1">
      <alignment horizontal="center"/>
    </xf>
    <xf numFmtId="2" fontId="26" fillId="4" borderId="1" xfId="0" applyNumberFormat="1" applyFont="1" applyFill="1" applyBorder="1" applyAlignment="1" applyProtection="1">
      <alignment horizontal="center"/>
    </xf>
    <xf numFmtId="2" fontId="26" fillId="4" borderId="14" xfId="0" applyNumberFormat="1" applyFont="1" applyFill="1" applyBorder="1" applyAlignment="1" applyProtection="1">
      <alignment horizontal="center"/>
    </xf>
    <xf numFmtId="0" fontId="5" fillId="6" borderId="15" xfId="0" applyFont="1" applyFill="1" applyBorder="1" applyAlignment="1" applyProtection="1">
      <alignment horizontal="left"/>
    </xf>
    <xf numFmtId="0" fontId="0" fillId="0" borderId="0" xfId="0" applyBorder="1" applyAlignment="1" applyProtection="1">
      <alignment horizontal="left"/>
    </xf>
    <xf numFmtId="0" fontId="3" fillId="3" borderId="0" xfId="0" applyFont="1" applyFill="1" applyBorder="1" applyAlignment="1" applyProtection="1">
      <alignment horizontal="left"/>
    </xf>
    <xf numFmtId="0" fontId="3" fillId="0" borderId="0" xfId="0" applyFont="1" applyFill="1" applyBorder="1" applyAlignment="1" applyProtection="1">
      <alignment horizontal="left"/>
    </xf>
    <xf numFmtId="2" fontId="26" fillId="6" borderId="1" xfId="1" applyNumberFormat="1" applyFont="1" applyFill="1" applyBorder="1" applyAlignment="1" applyProtection="1">
      <alignment horizontal="center"/>
    </xf>
    <xf numFmtId="0" fontId="23" fillId="4" borderId="1" xfId="0" applyFont="1" applyFill="1" applyBorder="1" applyAlignment="1" applyProtection="1">
      <alignment horizontal="center"/>
    </xf>
    <xf numFmtId="0" fontId="19" fillId="0" borderId="0" xfId="0" applyFont="1" applyFill="1" applyBorder="1" applyAlignment="1" applyProtection="1">
      <alignment horizontal="left"/>
    </xf>
    <xf numFmtId="1" fontId="28" fillId="0" borderId="0" xfId="0" applyNumberFormat="1" applyFont="1" applyFill="1" applyBorder="1" applyAlignment="1" applyProtection="1">
      <alignment horizontal="left" vertical="center"/>
    </xf>
    <xf numFmtId="169" fontId="26" fillId="6" borderId="14" xfId="0" applyNumberFormat="1" applyFont="1" applyFill="1" applyBorder="1" applyAlignment="1" applyProtection="1">
      <alignment horizontal="center"/>
    </xf>
    <xf numFmtId="2" fontId="0" fillId="2" borderId="1" xfId="0" applyNumberFormat="1" applyFill="1" applyBorder="1" applyAlignment="1" applyProtection="1">
      <alignment horizontal="center"/>
      <protection locked="0"/>
    </xf>
    <xf numFmtId="0" fontId="26" fillId="0" borderId="0" xfId="0" applyFont="1" applyFill="1" applyBorder="1" applyAlignment="1">
      <alignment horizontal="center"/>
    </xf>
    <xf numFmtId="0" fontId="0" fillId="0" borderId="22" xfId="0" applyBorder="1"/>
    <xf numFmtId="10" fontId="10" fillId="0" borderId="0" xfId="2" applyNumberFormat="1" applyFont="1"/>
    <xf numFmtId="0" fontId="2" fillId="0" borderId="0" xfId="0" applyFont="1" applyBorder="1" applyAlignment="1" applyProtection="1">
      <alignment horizontal="left"/>
    </xf>
    <xf numFmtId="0" fontId="15" fillId="0" borderId="0" xfId="0" applyFont="1" applyFill="1" applyBorder="1" applyAlignment="1" applyProtection="1">
      <alignment horizontal="left"/>
    </xf>
    <xf numFmtId="0" fontId="27" fillId="0" borderId="0" xfId="0" applyFont="1" applyBorder="1" applyAlignment="1" applyProtection="1"/>
    <xf numFmtId="0" fontId="0" fillId="0" borderId="0" xfId="0" applyBorder="1"/>
    <xf numFmtId="7" fontId="14" fillId="0" borderId="0" xfId="1" applyNumberFormat="1" applyFont="1" applyFill="1" applyBorder="1" applyAlignment="1" applyProtection="1">
      <alignment horizontal="center"/>
    </xf>
    <xf numFmtId="0" fontId="0" fillId="0" borderId="11" xfId="0" applyBorder="1" applyProtection="1"/>
    <xf numFmtId="0" fontId="0" fillId="0" borderId="8" xfId="0" applyBorder="1" applyProtection="1"/>
    <xf numFmtId="0" fontId="5" fillId="0" borderId="3" xfId="0" applyFont="1" applyBorder="1" applyAlignment="1" applyProtection="1">
      <alignment horizontal="right"/>
    </xf>
    <xf numFmtId="0" fontId="11" fillId="0" borderId="12" xfId="0" applyFont="1" applyFill="1" applyBorder="1" applyAlignment="1" applyProtection="1">
      <alignment horizontal="center"/>
    </xf>
    <xf numFmtId="0" fontId="0" fillId="0" borderId="12" xfId="0" applyBorder="1" applyProtection="1"/>
    <xf numFmtId="0" fontId="0" fillId="0" borderId="12" xfId="0" applyFill="1" applyBorder="1" applyAlignment="1" applyProtection="1">
      <alignment horizontal="center"/>
    </xf>
    <xf numFmtId="9" fontId="2" fillId="4" borderId="12" xfId="2" applyFont="1" applyFill="1" applyBorder="1" applyAlignment="1" applyProtection="1">
      <alignment horizontal="center"/>
    </xf>
    <xf numFmtId="165" fontId="2" fillId="4" borderId="12" xfId="2" applyNumberFormat="1" applyFont="1" applyFill="1" applyBorder="1" applyAlignment="1" applyProtection="1">
      <alignment horizontal="center"/>
    </xf>
    <xf numFmtId="1" fontId="2" fillId="4" borderId="12" xfId="2" applyNumberFormat="1" applyFont="1" applyFill="1" applyBorder="1" applyAlignment="1" applyProtection="1">
      <alignment horizontal="center"/>
    </xf>
    <xf numFmtId="10" fontId="2" fillId="4" borderId="12" xfId="2" applyNumberFormat="1" applyFont="1" applyFill="1" applyBorder="1" applyAlignment="1" applyProtection="1">
      <alignment horizontal="center"/>
    </xf>
    <xf numFmtId="0" fontId="16" fillId="0" borderId="23" xfId="0" applyFont="1" applyFill="1" applyBorder="1" applyAlignment="1" applyProtection="1">
      <alignment horizontal="center"/>
    </xf>
    <xf numFmtId="0" fontId="0" fillId="0" borderId="0" xfId="0" quotePrefix="1"/>
    <xf numFmtId="0" fontId="11" fillId="0" borderId="0" xfId="0" applyFont="1"/>
    <xf numFmtId="0" fontId="0" fillId="7" borderId="0" xfId="0" applyFill="1"/>
    <xf numFmtId="0" fontId="0" fillId="2" borderId="0" xfId="0" applyFill="1"/>
    <xf numFmtId="0" fontId="0" fillId="0" borderId="0" xfId="0" applyAlignment="1">
      <alignment horizontal="center" vertical="center"/>
    </xf>
    <xf numFmtId="0" fontId="0" fillId="0" borderId="0" xfId="0" applyBorder="1" applyAlignment="1" applyProtection="1">
      <alignment horizontal="right"/>
    </xf>
    <xf numFmtId="2" fontId="0" fillId="6" borderId="1" xfId="0" applyNumberFormat="1" applyFill="1" applyBorder="1" applyAlignment="1" applyProtection="1">
      <alignment horizontal="center"/>
      <protection locked="0"/>
    </xf>
    <xf numFmtId="0" fontId="9" fillId="0" borderId="3" xfId="0" applyFont="1" applyFill="1" applyBorder="1" applyAlignment="1" applyProtection="1">
      <alignment horizontal="center" vertical="center" wrapText="1"/>
    </xf>
    <xf numFmtId="2" fontId="0" fillId="2" borderId="15" xfId="0" applyNumberFormat="1" applyFill="1" applyBorder="1" applyAlignment="1" applyProtection="1">
      <alignment horizontal="center"/>
      <protection locked="0"/>
    </xf>
    <xf numFmtId="2" fontId="0" fillId="2" borderId="1" xfId="0" quotePrefix="1"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0" fillId="0" borderId="24" xfId="0" applyFill="1" applyBorder="1" applyProtection="1"/>
    <xf numFmtId="0" fontId="0" fillId="0" borderId="26" xfId="0" applyFill="1" applyBorder="1" applyProtection="1"/>
    <xf numFmtId="0" fontId="0" fillId="0" borderId="0" xfId="0" applyProtection="1">
      <protection locked="0"/>
    </xf>
    <xf numFmtId="0" fontId="20" fillId="3" borderId="13" xfId="0" applyFont="1" applyFill="1" applyBorder="1" applyAlignment="1" applyProtection="1">
      <alignment horizontal="center" vertical="center" wrapText="1"/>
    </xf>
    <xf numFmtId="0" fontId="32" fillId="8" borderId="0" xfId="0" applyFont="1" applyFill="1"/>
    <xf numFmtId="0" fontId="0" fillId="0" borderId="0" xfId="0" applyFill="1" applyBorder="1"/>
    <xf numFmtId="0" fontId="31" fillId="0" borderId="0" xfId="0" applyFont="1" applyFill="1" applyBorder="1"/>
    <xf numFmtId="14" fontId="22" fillId="9" borderId="0" xfId="0" applyNumberFormat="1" applyFont="1" applyFill="1" applyBorder="1" applyAlignment="1" applyProtection="1">
      <alignment horizontal="center"/>
      <protection locked="0"/>
    </xf>
    <xf numFmtId="166" fontId="26" fillId="4" borderId="12" xfId="2" applyNumberFormat="1" applyFont="1" applyFill="1" applyBorder="1" applyAlignment="1" applyProtection="1">
      <alignment horizontal="center"/>
    </xf>
    <xf numFmtId="9" fontId="26" fillId="4" borderId="12" xfId="2" applyFont="1" applyFill="1" applyBorder="1" applyAlignment="1" applyProtection="1">
      <alignment horizontal="center"/>
    </xf>
    <xf numFmtId="0" fontId="33" fillId="0" borderId="3" xfId="0" applyFont="1" applyBorder="1" applyProtection="1"/>
    <xf numFmtId="170" fontId="34" fillId="4" borderId="12" xfId="2" applyNumberFormat="1" applyFont="1" applyFill="1" applyBorder="1" applyAlignment="1" applyProtection="1">
      <alignment horizontal="center"/>
    </xf>
    <xf numFmtId="170" fontId="26" fillId="4" borderId="12" xfId="2" applyNumberFormat="1" applyFont="1" applyFill="1" applyBorder="1" applyAlignment="1" applyProtection="1">
      <alignment horizontal="center"/>
    </xf>
    <xf numFmtId="0" fontId="5" fillId="7" borderId="0" xfId="0" applyFont="1" applyFill="1"/>
    <xf numFmtId="0" fontId="12" fillId="0" borderId="3" xfId="0" applyFont="1" applyFill="1" applyBorder="1" applyAlignment="1" applyProtection="1">
      <alignment horizontal="center"/>
    </xf>
    <xf numFmtId="0" fontId="1" fillId="5" borderId="13" xfId="0" applyFont="1" applyFill="1" applyBorder="1" applyAlignment="1" applyProtection="1">
      <alignment horizontal="center" vertical="center" wrapText="1"/>
    </xf>
    <xf numFmtId="0" fontId="1" fillId="5" borderId="13" xfId="0" applyFont="1" applyFill="1" applyBorder="1" applyAlignment="1">
      <alignment horizontal="center" vertical="center" wrapText="1"/>
    </xf>
    <xf numFmtId="44" fontId="0" fillId="5" borderId="25" xfId="1" applyNumberFormat="1" applyFont="1" applyFill="1" applyBorder="1" applyAlignment="1" applyProtection="1">
      <alignment horizontal="center"/>
    </xf>
    <xf numFmtId="2" fontId="0" fillId="0" borderId="2" xfId="0" applyNumberFormat="1" applyFill="1" applyBorder="1" applyAlignment="1" applyProtection="1">
      <alignment horizontal="center"/>
    </xf>
    <xf numFmtId="169" fontId="26" fillId="0" borderId="0" xfId="0" applyNumberFormat="1" applyFont="1" applyFill="1" applyBorder="1" applyAlignment="1" applyProtection="1">
      <alignment horizontal="center"/>
    </xf>
    <xf numFmtId="2" fontId="0" fillId="0" borderId="2" xfId="0" applyNumberFormat="1" applyFill="1" applyBorder="1" applyProtection="1"/>
    <xf numFmtId="0" fontId="0" fillId="0" borderId="0" xfId="0" applyFill="1" applyAlignment="1" applyProtection="1">
      <alignment horizontal="center"/>
    </xf>
    <xf numFmtId="0" fontId="0" fillId="0" borderId="0" xfId="0" applyFill="1" applyAlignment="1">
      <alignment horizontal="center"/>
    </xf>
    <xf numFmtId="44" fontId="2" fillId="5" borderId="9" xfId="1" applyNumberFormat="1" applyFont="1" applyFill="1" applyBorder="1" applyProtection="1"/>
    <xf numFmtId="0" fontId="2" fillId="0" borderId="1" xfId="0" applyFont="1" applyFill="1" applyBorder="1" applyAlignment="1" applyProtection="1">
      <alignment horizontal="center"/>
      <protection locked="0"/>
    </xf>
    <xf numFmtId="44" fontId="0" fillId="5" borderId="13" xfId="1" applyNumberFormat="1" applyFont="1" applyFill="1" applyBorder="1" applyProtection="1"/>
    <xf numFmtId="168" fontId="0" fillId="0" borderId="0" xfId="0" applyNumberFormat="1" applyBorder="1" applyAlignment="1">
      <alignment horizontal="center"/>
    </xf>
    <xf numFmtId="0" fontId="7" fillId="0" borderId="0" xfId="0" applyFont="1" applyBorder="1" applyAlignment="1" applyProtection="1">
      <alignment horizontal="center" vertical="center" wrapText="1"/>
    </xf>
    <xf numFmtId="10" fontId="0" fillId="0" borderId="0" xfId="2" applyNumberFormat="1" applyFont="1" applyBorder="1" applyAlignment="1" applyProtection="1">
      <alignment horizontal="center"/>
    </xf>
    <xf numFmtId="0" fontId="0" fillId="0" borderId="0" xfId="0" applyBorder="1" applyAlignment="1">
      <alignment horizontal="center"/>
    </xf>
    <xf numFmtId="164" fontId="0" fillId="0" borderId="0" xfId="0" applyNumberFormat="1" applyBorder="1" applyAlignment="1" applyProtection="1">
      <alignment horizontal="center"/>
    </xf>
    <xf numFmtId="0" fontId="35" fillId="0" borderId="0" xfId="0" applyFont="1"/>
    <xf numFmtId="0" fontId="35" fillId="0" borderId="4" xfId="0" applyFont="1" applyBorder="1"/>
    <xf numFmtId="0" fontId="35" fillId="0" borderId="16" xfId="0" applyFont="1" applyBorder="1"/>
    <xf numFmtId="0" fontId="35" fillId="0" borderId="5" xfId="0" applyFont="1" applyBorder="1"/>
    <xf numFmtId="0" fontId="35" fillId="0" borderId="17" xfId="0" applyFont="1" applyBorder="1"/>
    <xf numFmtId="0" fontId="35" fillId="0" borderId="6" xfId="0" applyFont="1" applyBorder="1"/>
    <xf numFmtId="0" fontId="35" fillId="0" borderId="18" xfId="0" applyFont="1" applyBorder="1"/>
    <xf numFmtId="0" fontId="35" fillId="0" borderId="17" xfId="0" quotePrefix="1" applyFont="1" applyBorder="1"/>
    <xf numFmtId="0" fontId="35" fillId="0" borderId="18" xfId="0" quotePrefix="1" applyFont="1" applyBorder="1"/>
    <xf numFmtId="49" fontId="35" fillId="0" borderId="0" xfId="0" applyNumberFormat="1" applyFont="1" applyAlignment="1">
      <alignment horizontal="center"/>
    </xf>
    <xf numFmtId="0" fontId="9" fillId="10" borderId="13" xfId="0" applyFont="1" applyFill="1" applyBorder="1" applyAlignment="1" applyProtection="1">
      <alignment horizontal="center" vertical="center" wrapText="1"/>
    </xf>
    <xf numFmtId="0" fontId="36" fillId="0" borderId="19" xfId="0" applyFont="1" applyFill="1" applyBorder="1" applyAlignment="1">
      <alignment horizontal="center"/>
    </xf>
    <xf numFmtId="0" fontId="36" fillId="0" borderId="20" xfId="0" applyFont="1" applyFill="1" applyBorder="1" applyAlignment="1">
      <alignment horizontal="center"/>
    </xf>
    <xf numFmtId="0" fontId="36" fillId="0" borderId="21" xfId="0" applyFont="1" applyFill="1" applyBorder="1" applyAlignment="1">
      <alignment horizontal="center"/>
    </xf>
    <xf numFmtId="0" fontId="36" fillId="0" borderId="0" xfId="0" applyFont="1" applyFill="1" applyBorder="1" applyAlignment="1">
      <alignment horizontal="center"/>
    </xf>
    <xf numFmtId="0" fontId="1" fillId="2" borderId="0" xfId="0" applyFont="1" applyFill="1"/>
    <xf numFmtId="0" fontId="37" fillId="11" borderId="0" xfId="0" applyFont="1" applyFill="1"/>
    <xf numFmtId="0" fontId="1"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2" fontId="26" fillId="6" borderId="21" xfId="1" applyNumberFormat="1" applyFont="1" applyFill="1" applyBorder="1" applyAlignment="1" applyProtection="1">
      <alignment horizontal="center"/>
    </xf>
    <xf numFmtId="1" fontId="26" fillId="6" borderId="21" xfId="1" applyNumberFormat="1" applyFont="1" applyFill="1" applyBorder="1" applyAlignment="1" applyProtection="1">
      <alignment horizontal="center"/>
    </xf>
    <xf numFmtId="169" fontId="26" fillId="4" borderId="21" xfId="0" applyNumberFormat="1" applyFont="1" applyFill="1" applyBorder="1" applyAlignment="1" applyProtection="1">
      <alignment horizontal="center"/>
    </xf>
    <xf numFmtId="167" fontId="26" fillId="4" borderId="21" xfId="0" applyNumberFormat="1" applyFont="1" applyFill="1" applyBorder="1" applyAlignment="1" applyProtection="1">
      <alignment horizontal="center"/>
    </xf>
    <xf numFmtId="2" fontId="26" fillId="4" borderId="21" xfId="0" applyNumberFormat="1" applyFont="1" applyFill="1" applyBorder="1" applyAlignment="1" applyProtection="1">
      <alignment horizontal="center"/>
    </xf>
    <xf numFmtId="2" fontId="26" fillId="4" borderId="6" xfId="0" applyNumberFormat="1" applyFont="1" applyFill="1" applyBorder="1" applyAlignment="1" applyProtection="1">
      <alignment horizontal="center"/>
    </xf>
    <xf numFmtId="169" fontId="26" fillId="6" borderId="6" xfId="0" applyNumberFormat="1" applyFont="1" applyFill="1" applyBorder="1" applyAlignment="1" applyProtection="1">
      <alignment horizontal="center"/>
    </xf>
    <xf numFmtId="0" fontId="20" fillId="3" borderId="30" xfId="0" applyFont="1" applyFill="1" applyBorder="1" applyAlignment="1" applyProtection="1">
      <alignment horizontal="center" vertical="center" wrapText="1"/>
    </xf>
    <xf numFmtId="0" fontId="24" fillId="4" borderId="30" xfId="0" applyFont="1" applyFill="1" applyBorder="1" applyAlignment="1" applyProtection="1">
      <alignment horizontal="center" vertical="center" wrapText="1"/>
    </xf>
    <xf numFmtId="0" fontId="24" fillId="4" borderId="13" xfId="0" applyFont="1" applyFill="1" applyBorder="1" applyAlignment="1" applyProtection="1">
      <alignment horizontal="center" vertical="center" wrapText="1"/>
    </xf>
    <xf numFmtId="0" fontId="9" fillId="4" borderId="13" xfId="0" applyFont="1" applyFill="1" applyBorder="1" applyAlignment="1" applyProtection="1">
      <alignment horizontal="center" vertical="center" wrapText="1"/>
    </xf>
    <xf numFmtId="0" fontId="8" fillId="6" borderId="13" xfId="0" applyFont="1" applyFill="1" applyBorder="1" applyAlignment="1" applyProtection="1">
      <alignment horizontal="center" vertical="center" wrapText="1"/>
    </xf>
    <xf numFmtId="44" fontId="2" fillId="5" borderId="32" xfId="1" applyNumberFormat="1" applyFont="1" applyFill="1" applyBorder="1" applyProtection="1"/>
    <xf numFmtId="0" fontId="5" fillId="6" borderId="33" xfId="0" applyFont="1" applyFill="1" applyBorder="1" applyAlignment="1" applyProtection="1">
      <alignment horizontal="left"/>
    </xf>
    <xf numFmtId="0" fontId="8" fillId="0" borderId="13" xfId="0" applyFont="1" applyBorder="1" applyAlignment="1" applyProtection="1">
      <alignment horizontal="center" vertical="center" wrapText="1"/>
    </xf>
    <xf numFmtId="0" fontId="0" fillId="6" borderId="21" xfId="0" applyFill="1" applyBorder="1" applyAlignment="1" applyProtection="1">
      <alignment horizontal="center"/>
    </xf>
    <xf numFmtId="0" fontId="9" fillId="0" borderId="13" xfId="0" applyFont="1" applyBorder="1" applyAlignment="1" applyProtection="1">
      <alignment horizontal="center" vertical="center" wrapText="1"/>
    </xf>
    <xf numFmtId="0" fontId="0" fillId="6" borderId="21" xfId="0" applyNumberFormat="1" applyFill="1" applyBorder="1" applyAlignment="1" applyProtection="1">
      <alignment horizontal="center"/>
    </xf>
    <xf numFmtId="0" fontId="8" fillId="5" borderId="13" xfId="0" applyFont="1" applyFill="1" applyBorder="1" applyAlignment="1" applyProtection="1">
      <alignment horizontal="center" vertical="center" wrapText="1"/>
    </xf>
    <xf numFmtId="0" fontId="0" fillId="10" borderId="28" xfId="0" applyFill="1" applyBorder="1" applyProtection="1">
      <protection locked="0"/>
    </xf>
    <xf numFmtId="0" fontId="0" fillId="10" borderId="21" xfId="0" applyFill="1" applyBorder="1" applyAlignment="1" applyProtection="1">
      <alignment horizontal="center"/>
      <protection locked="0"/>
    </xf>
    <xf numFmtId="0" fontId="0" fillId="10" borderId="1" xfId="0" applyFill="1" applyBorder="1" applyAlignment="1" applyProtection="1">
      <alignment horizontal="center"/>
      <protection locked="0"/>
    </xf>
    <xf numFmtId="2" fontId="1" fillId="2" borderId="15" xfId="0" applyNumberFormat="1" applyFont="1" applyFill="1" applyBorder="1" applyAlignment="1" applyProtection="1">
      <alignment horizontal="center"/>
      <protection locked="0"/>
    </xf>
    <xf numFmtId="2" fontId="1" fillId="2" borderId="1" xfId="0" applyNumberFormat="1" applyFont="1" applyFill="1" applyBorder="1" applyAlignment="1" applyProtection="1">
      <alignment horizontal="center"/>
      <protection locked="0"/>
    </xf>
    <xf numFmtId="17" fontId="0" fillId="10" borderId="14" xfId="0" applyNumberFormat="1" applyFill="1" applyBorder="1" applyAlignment="1" applyProtection="1">
      <alignment horizontal="center"/>
      <protection locked="0"/>
    </xf>
    <xf numFmtId="0" fontId="38" fillId="10" borderId="13" xfId="0" applyFont="1" applyFill="1" applyBorder="1" applyAlignment="1" applyProtection="1">
      <alignment horizontal="center" vertical="center" wrapText="1"/>
      <protection locked="0"/>
    </xf>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1"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 fillId="0" borderId="0" xfId="0" applyFont="1" applyAlignment="1">
      <alignment horizontal="left" vertical="center" wrapText="1"/>
    </xf>
    <xf numFmtId="0" fontId="10" fillId="0" borderId="0" xfId="0" applyFont="1" applyAlignment="1">
      <alignment horizontal="left" vertical="center" wrapText="1"/>
    </xf>
    <xf numFmtId="0" fontId="3" fillId="3" borderId="0" xfId="0" applyFont="1" applyFill="1" applyBorder="1" applyAlignment="1" applyProtection="1">
      <alignment horizontal="left"/>
    </xf>
    <xf numFmtId="0" fontId="0" fillId="0" borderId="0" xfId="0" applyBorder="1" applyAlignment="1" applyProtection="1"/>
    <xf numFmtId="0" fontId="0" fillId="0" borderId="0" xfId="0" applyAlignment="1"/>
    <xf numFmtId="0" fontId="13" fillId="0" borderId="3" xfId="0" applyFont="1" applyFill="1" applyBorder="1" applyAlignment="1" applyProtection="1">
      <alignment horizontal="center"/>
    </xf>
    <xf numFmtId="0" fontId="13" fillId="0" borderId="12" xfId="0" applyFont="1" applyFill="1" applyBorder="1" applyAlignment="1" applyProtection="1">
      <alignment horizontal="center"/>
    </xf>
    <xf numFmtId="168" fontId="2" fillId="10" borderId="27" xfId="0" applyNumberFormat="1" applyFont="1" applyFill="1" applyBorder="1" applyAlignment="1" applyProtection="1">
      <alignment horizontal="center"/>
      <protection locked="0"/>
    </xf>
    <xf numFmtId="168" fontId="0" fillId="10" borderId="27" xfId="0" applyNumberFormat="1" applyFill="1" applyBorder="1" applyAlignment="1" applyProtection="1">
      <alignment horizontal="center"/>
      <protection locked="0"/>
    </xf>
    <xf numFmtId="0" fontId="4" fillId="0" borderId="0" xfId="0" applyFont="1" applyFill="1" applyBorder="1" applyAlignment="1" applyProtection="1">
      <alignment horizontal="center"/>
    </xf>
    <xf numFmtId="0" fontId="11" fillId="5" borderId="29" xfId="0" applyFont="1" applyFill="1" applyBorder="1" applyAlignment="1" applyProtection="1">
      <alignment horizontal="center" vertical="center"/>
    </xf>
    <xf numFmtId="0" fontId="25" fillId="0" borderId="30" xfId="0" applyFont="1" applyBorder="1" applyAlignment="1" applyProtection="1">
      <alignment horizontal="center" vertical="center"/>
    </xf>
    <xf numFmtId="0" fontId="0" fillId="0" borderId="30" xfId="0" applyBorder="1" applyAlignment="1"/>
    <xf numFmtId="0" fontId="0" fillId="0" borderId="31" xfId="0" applyBorder="1" applyAlignment="1"/>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5"/>
  <sheetViews>
    <sheetView zoomScale="110" zoomScaleNormal="110" workbookViewId="0">
      <selection activeCell="C14" sqref="C14:L14"/>
    </sheetView>
  </sheetViews>
  <sheetFormatPr defaultRowHeight="12.75" x14ac:dyDescent="0.2"/>
  <cols>
    <col min="1" max="1" width="2.42578125" customWidth="1"/>
    <col min="2" max="2" width="6.85546875" customWidth="1"/>
    <col min="3" max="3" width="10.5703125" customWidth="1"/>
    <col min="12" max="12" width="11" customWidth="1"/>
  </cols>
  <sheetData>
    <row r="1" spans="2:12" ht="24.6" customHeight="1" x14ac:dyDescent="0.25">
      <c r="D1" s="109"/>
      <c r="F1" s="109"/>
      <c r="G1" s="109"/>
      <c r="H1" s="109"/>
    </row>
    <row r="2" spans="2:12" ht="13.5" customHeight="1" x14ac:dyDescent="0.25">
      <c r="D2" s="109"/>
      <c r="F2" s="109"/>
      <c r="G2" s="109"/>
      <c r="H2" s="109"/>
    </row>
    <row r="3" spans="2:12" ht="24.6" customHeight="1" x14ac:dyDescent="0.2">
      <c r="C3" s="199" t="s">
        <v>126</v>
      </c>
      <c r="D3" s="200"/>
      <c r="E3" s="200"/>
      <c r="F3" s="200"/>
      <c r="G3" s="200"/>
      <c r="H3" s="200"/>
      <c r="I3" s="200"/>
      <c r="J3" s="200"/>
      <c r="K3" s="200"/>
      <c r="L3" s="200"/>
    </row>
    <row r="4" spans="2:12" ht="144.75" customHeight="1" x14ac:dyDescent="0.2">
      <c r="C4" s="200"/>
      <c r="D4" s="200"/>
      <c r="E4" s="200"/>
      <c r="F4" s="200"/>
      <c r="G4" s="200"/>
      <c r="H4" s="200"/>
      <c r="I4" s="200"/>
      <c r="J4" s="200"/>
      <c r="K4" s="200"/>
      <c r="L4" s="200"/>
    </row>
    <row r="5" spans="2:12" ht="22.15" customHeight="1" x14ac:dyDescent="0.2"/>
    <row r="6" spans="2:12" ht="25.15" customHeight="1" x14ac:dyDescent="0.2">
      <c r="B6" s="132" t="s">
        <v>115</v>
      </c>
      <c r="C6" s="110"/>
      <c r="D6" s="110"/>
      <c r="E6" s="110"/>
      <c r="F6" s="110"/>
      <c r="G6" s="165" t="s">
        <v>116</v>
      </c>
      <c r="H6" s="111"/>
      <c r="I6" s="111"/>
      <c r="J6" s="111"/>
      <c r="K6" s="111"/>
    </row>
    <row r="8" spans="2:12" ht="78.75" customHeight="1" x14ac:dyDescent="0.2">
      <c r="B8" s="112">
        <v>1</v>
      </c>
      <c r="C8" s="201" t="s">
        <v>117</v>
      </c>
      <c r="D8" s="198"/>
      <c r="E8" s="198"/>
      <c r="F8" s="198"/>
      <c r="G8" s="198"/>
      <c r="H8" s="198"/>
      <c r="I8" s="198"/>
      <c r="J8" s="198"/>
      <c r="K8" s="198"/>
      <c r="L8" s="198"/>
    </row>
    <row r="9" spans="2:12" ht="41.25" customHeight="1" x14ac:dyDescent="0.2">
      <c r="B9" s="112">
        <v>2</v>
      </c>
      <c r="C9" s="202" t="s">
        <v>93</v>
      </c>
      <c r="D9" s="198"/>
      <c r="E9" s="198"/>
      <c r="F9" s="198"/>
      <c r="G9" s="198"/>
      <c r="H9" s="198"/>
      <c r="I9" s="198"/>
      <c r="J9" s="198"/>
      <c r="K9" s="198"/>
      <c r="L9" s="198"/>
    </row>
    <row r="10" spans="2:12" ht="81" customHeight="1" x14ac:dyDescent="0.2">
      <c r="B10" s="112">
        <v>3</v>
      </c>
      <c r="C10" s="201" t="s">
        <v>95</v>
      </c>
      <c r="D10" s="198"/>
      <c r="E10" s="198"/>
      <c r="F10" s="198"/>
      <c r="G10" s="198"/>
      <c r="H10" s="198"/>
      <c r="I10" s="198"/>
      <c r="J10" s="198"/>
      <c r="K10" s="198"/>
      <c r="L10" s="198"/>
    </row>
    <row r="11" spans="2:12" ht="52.5" customHeight="1" x14ac:dyDescent="0.2">
      <c r="B11" s="112">
        <v>4</v>
      </c>
      <c r="C11" s="202" t="s">
        <v>94</v>
      </c>
      <c r="D11" s="198"/>
      <c r="E11" s="198"/>
      <c r="F11" s="198"/>
      <c r="G11" s="198"/>
      <c r="H11" s="198"/>
      <c r="I11" s="198"/>
      <c r="J11" s="198"/>
      <c r="K11" s="198"/>
      <c r="L11" s="198"/>
    </row>
    <row r="12" spans="2:12" ht="41.45" customHeight="1" x14ac:dyDescent="0.2">
      <c r="B12" s="112">
        <v>5</v>
      </c>
      <c r="C12" s="198" t="s">
        <v>92</v>
      </c>
      <c r="D12" s="198"/>
      <c r="E12" s="198"/>
      <c r="F12" s="198"/>
      <c r="G12" s="198"/>
      <c r="H12" s="198"/>
      <c r="I12" s="198"/>
      <c r="J12" s="198"/>
      <c r="K12" s="198"/>
      <c r="L12" s="198"/>
    </row>
    <row r="13" spans="2:12" ht="41.45" customHeight="1" x14ac:dyDescent="0.2">
      <c r="B13" s="112">
        <v>6</v>
      </c>
      <c r="C13" s="201" t="s">
        <v>114</v>
      </c>
      <c r="D13" s="198"/>
      <c r="E13" s="198"/>
      <c r="F13" s="198"/>
      <c r="G13" s="198"/>
      <c r="H13" s="198"/>
      <c r="I13" s="198"/>
      <c r="J13" s="198"/>
      <c r="K13" s="198"/>
      <c r="L13" s="198"/>
    </row>
    <row r="14" spans="2:12" ht="36" customHeight="1" x14ac:dyDescent="0.2">
      <c r="B14" s="112"/>
      <c r="C14" s="198"/>
      <c r="D14" s="198"/>
      <c r="E14" s="198"/>
      <c r="F14" s="198"/>
      <c r="G14" s="198"/>
      <c r="H14" s="198"/>
      <c r="I14" s="198"/>
      <c r="J14" s="198"/>
      <c r="K14" s="198"/>
      <c r="L14" s="198"/>
    </row>
    <row r="15" spans="2:12" x14ac:dyDescent="0.2">
      <c r="B15" s="123" t="s">
        <v>88</v>
      </c>
      <c r="C15" s="123"/>
    </row>
    <row r="17" spans="2:12" x14ac:dyDescent="0.2">
      <c r="C17" t="s">
        <v>87</v>
      </c>
    </row>
    <row r="20" spans="2:12" x14ac:dyDescent="0.2">
      <c r="B20" s="166" t="s">
        <v>118</v>
      </c>
      <c r="C20" s="166"/>
      <c r="D20" s="166"/>
    </row>
    <row r="22" spans="2:12" ht="27.75" customHeight="1" x14ac:dyDescent="0.2">
      <c r="B22" s="112">
        <v>1</v>
      </c>
      <c r="C22" s="167" t="s">
        <v>121</v>
      </c>
      <c r="D22" s="168"/>
      <c r="E22" s="168"/>
      <c r="F22" s="168"/>
      <c r="G22" s="168"/>
      <c r="H22" s="168"/>
      <c r="I22" s="168"/>
      <c r="J22" s="168"/>
      <c r="K22" s="168"/>
      <c r="L22" s="168"/>
    </row>
    <row r="23" spans="2:12" ht="60" customHeight="1" x14ac:dyDescent="0.2">
      <c r="B23" s="112">
        <v>2</v>
      </c>
      <c r="C23" s="196" t="s">
        <v>120</v>
      </c>
      <c r="D23" s="197"/>
      <c r="E23" s="197"/>
      <c r="F23" s="197"/>
      <c r="G23" s="197"/>
      <c r="H23" s="197"/>
      <c r="I23" s="197"/>
      <c r="J23" s="197"/>
      <c r="K23" s="197"/>
      <c r="L23" s="197"/>
    </row>
    <row r="24" spans="2:12" ht="60" customHeight="1" x14ac:dyDescent="0.2">
      <c r="B24" s="112">
        <v>3</v>
      </c>
      <c r="C24" s="196" t="s">
        <v>127</v>
      </c>
      <c r="D24" s="197"/>
      <c r="E24" s="197"/>
      <c r="F24" s="197"/>
      <c r="G24" s="197"/>
      <c r="H24" s="197"/>
      <c r="I24" s="197"/>
      <c r="J24" s="197"/>
      <c r="K24" s="197"/>
      <c r="L24" s="197"/>
    </row>
    <row r="25" spans="2:12" ht="23.25" customHeight="1" x14ac:dyDescent="0.2">
      <c r="B25" s="112">
        <v>4</v>
      </c>
      <c r="C25" s="169" t="s">
        <v>119</v>
      </c>
    </row>
  </sheetData>
  <sheetProtection algorithmName="SHA-512" hashValue="6kbIfdOf1oYQfnapWFszwneiPHmxrjvPzwjMvkWvspKx93GvlmbVnhziHO27cvzhxXewnJsQTf4HZUz4YtV8BQ==" saltValue="TEnBuyI3qcdr9q4dEPO2XA==" spinCount="100000" sheet="1" objects="1" scenarios="1"/>
  <mergeCells count="10">
    <mergeCell ref="C23:L23"/>
    <mergeCell ref="C24:L24"/>
    <mergeCell ref="C12:L12"/>
    <mergeCell ref="C14:L14"/>
    <mergeCell ref="C3:L4"/>
    <mergeCell ref="C10:L10"/>
    <mergeCell ref="C8:L8"/>
    <mergeCell ref="C9:L9"/>
    <mergeCell ref="C13:L13"/>
    <mergeCell ref="C11:L11"/>
  </mergeCells>
  <phoneticPr fontId="15"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5"/>
  </sheetPr>
  <dimension ref="B2:AK158"/>
  <sheetViews>
    <sheetView topLeftCell="A4" workbookViewId="0">
      <pane ySplit="5" topLeftCell="A9" activePane="bottomLeft" state="frozen"/>
      <selection activeCell="A4" sqref="A4"/>
      <selection pane="bottomLeft" activeCell="L13" sqref="L13"/>
    </sheetView>
  </sheetViews>
  <sheetFormatPr defaultRowHeight="12.75" x14ac:dyDescent="0.2"/>
  <cols>
    <col min="1" max="1" width="4.85546875" customWidth="1"/>
    <col min="2" max="2" width="27.42578125" customWidth="1"/>
    <col min="3" max="3" width="9" customWidth="1"/>
    <col min="4" max="4" width="8.7109375" customWidth="1"/>
    <col min="5" max="5" width="15.42578125" customWidth="1"/>
    <col min="6" max="6" width="9" hidden="1" customWidth="1"/>
    <col min="7" max="7" width="11" hidden="1" customWidth="1"/>
    <col min="8" max="8" width="9" customWidth="1"/>
    <col min="9" max="9" width="10" customWidth="1"/>
    <col min="10" max="10" width="9.5703125" customWidth="1"/>
    <col min="11" max="11" width="13.7109375" customWidth="1"/>
    <col min="12" max="12" width="11.140625" customWidth="1"/>
    <col min="13" max="13" width="15.42578125" customWidth="1"/>
    <col min="29" max="29" width="16.85546875" customWidth="1"/>
  </cols>
  <sheetData>
    <row r="2" spans="2:30" ht="15.75" x14ac:dyDescent="0.25">
      <c r="B2" s="203" t="s">
        <v>98</v>
      </c>
      <c r="C2" s="203"/>
      <c r="D2" s="204"/>
      <c r="E2" s="204"/>
      <c r="F2" s="205"/>
      <c r="G2" s="205"/>
      <c r="H2" s="205"/>
      <c r="I2" s="205"/>
      <c r="J2" s="4"/>
    </row>
    <row r="3" spans="2:30" x14ac:dyDescent="0.2">
      <c r="B3" s="113" t="s">
        <v>2</v>
      </c>
      <c r="C3" s="126">
        <v>44013</v>
      </c>
      <c r="D3" s="4"/>
      <c r="E3" s="4"/>
      <c r="F3" s="4"/>
      <c r="G3" s="4"/>
      <c r="H3" s="4"/>
      <c r="I3" s="4"/>
      <c r="J3" s="4"/>
    </row>
    <row r="4" spans="2:30" ht="13.5" thickBot="1" x14ac:dyDescent="0.25">
      <c r="B4" s="13" t="s">
        <v>23</v>
      </c>
      <c r="C4" s="53" t="s">
        <v>130</v>
      </c>
      <c r="D4" s="5"/>
      <c r="E4" s="6"/>
      <c r="F4" s="4"/>
      <c r="G4" s="4"/>
      <c r="H4" s="4"/>
      <c r="I4" s="4"/>
      <c r="J4" s="4"/>
    </row>
    <row r="5" spans="2:30" ht="18" customHeight="1" thickBot="1" x14ac:dyDescent="0.25">
      <c r="B5" s="8" t="s">
        <v>105</v>
      </c>
      <c r="C5" s="13"/>
      <c r="D5" s="122" t="s">
        <v>106</v>
      </c>
      <c r="E5" s="4"/>
      <c r="F5" s="4"/>
      <c r="G5" s="4"/>
      <c r="H5" s="4"/>
      <c r="I5" s="4"/>
      <c r="J5" s="4"/>
    </row>
    <row r="6" spans="2:30" ht="129.75" customHeight="1" thickBot="1" x14ac:dyDescent="0.25">
      <c r="B6" s="195" t="s">
        <v>128</v>
      </c>
      <c r="C6" s="122" t="s">
        <v>96</v>
      </c>
      <c r="D6" s="122" t="s">
        <v>109</v>
      </c>
      <c r="E6" s="122" t="s">
        <v>113</v>
      </c>
      <c r="F6" s="122" t="s">
        <v>5</v>
      </c>
      <c r="G6" s="122" t="s">
        <v>84</v>
      </c>
      <c r="H6" s="122" t="s">
        <v>99</v>
      </c>
      <c r="I6" s="122" t="s">
        <v>100</v>
      </c>
      <c r="J6" s="122" t="s">
        <v>83</v>
      </c>
      <c r="K6" s="134" t="s">
        <v>123</v>
      </c>
      <c r="L6" s="135" t="s">
        <v>101</v>
      </c>
      <c r="M6" s="122" t="s">
        <v>102</v>
      </c>
    </row>
    <row r="7" spans="2:30" x14ac:dyDescent="0.2">
      <c r="B7" s="115"/>
      <c r="C7" s="10"/>
      <c r="D7" s="10"/>
      <c r="E7" s="11"/>
      <c r="F7" s="10"/>
      <c r="G7" s="4"/>
      <c r="H7" s="11"/>
      <c r="I7" s="4"/>
      <c r="J7" s="4"/>
      <c r="K7" s="120"/>
      <c r="L7" s="18"/>
      <c r="AC7" t="s">
        <v>79</v>
      </c>
      <c r="AD7" t="s">
        <v>80</v>
      </c>
    </row>
    <row r="8" spans="2:30" ht="15.75" x14ac:dyDescent="0.25">
      <c r="B8" s="25" t="s">
        <v>104</v>
      </c>
      <c r="C8" s="8"/>
      <c r="D8" s="10"/>
      <c r="E8" s="22"/>
      <c r="F8" s="14"/>
      <c r="G8" s="4"/>
      <c r="H8" s="22"/>
      <c r="I8" s="9" t="s">
        <v>3</v>
      </c>
      <c r="J8" s="9" t="s">
        <v>3</v>
      </c>
      <c r="K8" s="120"/>
      <c r="L8" s="18"/>
      <c r="AC8" t="s">
        <v>86</v>
      </c>
      <c r="AD8" s="91">
        <v>1.1948000000000001</v>
      </c>
    </row>
    <row r="9" spans="2:30" ht="13.5" thickBot="1" x14ac:dyDescent="0.25">
      <c r="B9" s="66"/>
      <c r="C9" s="24"/>
      <c r="D9" s="12"/>
      <c r="E9" s="4"/>
      <c r="F9" s="16"/>
      <c r="G9" s="4"/>
      <c r="H9" s="4"/>
      <c r="I9" s="4"/>
      <c r="J9" s="4"/>
      <c r="K9" s="119"/>
      <c r="L9" s="18"/>
      <c r="O9" s="121"/>
      <c r="AC9" s="125"/>
      <c r="AD9" s="91"/>
    </row>
    <row r="10" spans="2:30" ht="13.5" thickBot="1" x14ac:dyDescent="0.25">
      <c r="B10" s="192"/>
      <c r="C10" s="88"/>
      <c r="D10" s="117"/>
      <c r="E10" s="88"/>
      <c r="F10" s="114">
        <v>5</v>
      </c>
      <c r="G10" s="114" t="str">
        <f t="shared" ref="G10:G38" si="0">IF(E10&gt;0,E10/F10,"")</f>
        <v/>
      </c>
      <c r="H10" s="193"/>
      <c r="I10" s="88"/>
      <c r="J10" s="118"/>
      <c r="K10" s="136">
        <f>('commute monthly billing'!Q10/12*H10)</f>
        <v>0</v>
      </c>
      <c r="L10" s="144">
        <f>('commute monthly billing'!Q10)</f>
        <v>0</v>
      </c>
      <c r="M10" s="121"/>
      <c r="AC10" s="95"/>
      <c r="AD10" s="91"/>
    </row>
    <row r="11" spans="2:30" ht="13.5" thickBot="1" x14ac:dyDescent="0.25">
      <c r="B11" s="192"/>
      <c r="C11" s="88"/>
      <c r="D11" s="88"/>
      <c r="E11" s="88"/>
      <c r="F11" s="114">
        <v>5</v>
      </c>
      <c r="G11" s="114" t="str">
        <f t="shared" si="0"/>
        <v/>
      </c>
      <c r="H11" s="88"/>
      <c r="I11" s="88"/>
      <c r="J11" s="118"/>
      <c r="K11" s="136">
        <f>('commute monthly billing'!Q11/12*H11)</f>
        <v>0</v>
      </c>
      <c r="L11" s="144">
        <f>('commute monthly billing'!Q11)</f>
        <v>0</v>
      </c>
      <c r="M11" s="121"/>
      <c r="AC11" s="95"/>
      <c r="AD11" s="91"/>
    </row>
    <row r="12" spans="2:30" ht="13.5" thickBot="1" x14ac:dyDescent="0.25">
      <c r="B12" s="116"/>
      <c r="C12" s="88"/>
      <c r="D12" s="88"/>
      <c r="E12" s="88"/>
      <c r="F12" s="114">
        <v>5</v>
      </c>
      <c r="G12" s="114" t="str">
        <f t="shared" si="0"/>
        <v/>
      </c>
      <c r="H12" s="88"/>
      <c r="I12" s="88"/>
      <c r="J12" s="118"/>
      <c r="K12" s="136">
        <f>('commute monthly billing'!Q12/12*H12)</f>
        <v>0</v>
      </c>
      <c r="L12" s="144">
        <f>('commute monthly billing'!Q12)</f>
        <v>0</v>
      </c>
      <c r="M12" s="121"/>
      <c r="AC12" s="95"/>
      <c r="AD12" s="91"/>
    </row>
    <row r="13" spans="2:30" ht="13.5" thickBot="1" x14ac:dyDescent="0.25">
      <c r="B13" s="116"/>
      <c r="C13" s="88"/>
      <c r="D13" s="88"/>
      <c r="E13" s="88"/>
      <c r="F13" s="114">
        <v>5</v>
      </c>
      <c r="G13" s="114" t="str">
        <f t="shared" si="0"/>
        <v/>
      </c>
      <c r="H13" s="88"/>
      <c r="I13" s="88"/>
      <c r="J13" s="118"/>
      <c r="K13" s="136">
        <f>('commute monthly billing'!Q13/12*H13)</f>
        <v>0</v>
      </c>
      <c r="L13" s="144">
        <f>('commute monthly billing'!Q13)</f>
        <v>0</v>
      </c>
      <c r="M13" s="121"/>
      <c r="AC13" s="95"/>
      <c r="AD13" s="91"/>
    </row>
    <row r="14" spans="2:30" ht="13.5" thickBot="1" x14ac:dyDescent="0.25">
      <c r="B14" s="116"/>
      <c r="C14" s="88"/>
      <c r="D14" s="88"/>
      <c r="E14" s="88"/>
      <c r="F14" s="114">
        <v>5</v>
      </c>
      <c r="G14" s="114" t="str">
        <f t="shared" si="0"/>
        <v/>
      </c>
      <c r="H14" s="88"/>
      <c r="I14" s="88"/>
      <c r="J14" s="118"/>
      <c r="K14" s="136">
        <f>('commute monthly billing'!Q14/12*H14)</f>
        <v>0</v>
      </c>
      <c r="L14" s="144">
        <f>('commute monthly billing'!Q14)</f>
        <v>0</v>
      </c>
      <c r="M14" s="121"/>
      <c r="AC14" s="95"/>
      <c r="AD14" s="91"/>
    </row>
    <row r="15" spans="2:30" ht="13.5" thickBot="1" x14ac:dyDescent="0.25">
      <c r="B15" s="116"/>
      <c r="C15" s="88"/>
      <c r="D15" s="88"/>
      <c r="E15" s="88"/>
      <c r="F15" s="114">
        <v>5</v>
      </c>
      <c r="G15" s="114" t="str">
        <f t="shared" si="0"/>
        <v/>
      </c>
      <c r="H15" s="88"/>
      <c r="I15" s="88"/>
      <c r="J15" s="118"/>
      <c r="K15" s="136">
        <f>('commute monthly billing'!Q15/12*H15)</f>
        <v>0</v>
      </c>
      <c r="L15" s="144">
        <f>('commute monthly billing'!Q15)</f>
        <v>0</v>
      </c>
      <c r="M15" s="121"/>
      <c r="AC15" s="95"/>
      <c r="AD15" s="91"/>
    </row>
    <row r="16" spans="2:30" ht="13.5" thickBot="1" x14ac:dyDescent="0.25">
      <c r="B16" s="116"/>
      <c r="C16" s="88"/>
      <c r="D16" s="88"/>
      <c r="E16" s="88"/>
      <c r="F16" s="114">
        <v>5</v>
      </c>
      <c r="G16" s="114" t="str">
        <f t="shared" si="0"/>
        <v/>
      </c>
      <c r="H16" s="88"/>
      <c r="I16" s="88"/>
      <c r="J16" s="118"/>
      <c r="K16" s="136">
        <f>('commute monthly billing'!Q16/12*H16)</f>
        <v>0</v>
      </c>
      <c r="L16" s="144">
        <f>('commute monthly billing'!Q16)</f>
        <v>0</v>
      </c>
      <c r="M16" s="121"/>
      <c r="AC16" s="95"/>
      <c r="AD16" s="91"/>
    </row>
    <row r="17" spans="2:30" ht="13.5" thickBot="1" x14ac:dyDescent="0.25">
      <c r="B17" s="116"/>
      <c r="C17" s="88"/>
      <c r="D17" s="88"/>
      <c r="E17" s="88"/>
      <c r="F17" s="114">
        <v>5</v>
      </c>
      <c r="G17" s="114" t="str">
        <f t="shared" si="0"/>
        <v/>
      </c>
      <c r="H17" s="88"/>
      <c r="I17" s="88"/>
      <c r="J17" s="118"/>
      <c r="K17" s="136">
        <f>('commute monthly billing'!Q17/12*H17)</f>
        <v>0</v>
      </c>
      <c r="L17" s="144">
        <f>('commute monthly billing'!Q17)</f>
        <v>0</v>
      </c>
      <c r="M17" s="121"/>
      <c r="AC17" s="95"/>
      <c r="AD17" s="91"/>
    </row>
    <row r="18" spans="2:30" ht="13.5" thickBot="1" x14ac:dyDescent="0.25">
      <c r="B18" s="116"/>
      <c r="C18" s="88"/>
      <c r="D18" s="88"/>
      <c r="E18" s="88"/>
      <c r="F18" s="114">
        <v>5</v>
      </c>
      <c r="G18" s="114" t="str">
        <f t="shared" si="0"/>
        <v/>
      </c>
      <c r="H18" s="88"/>
      <c r="I18" s="88"/>
      <c r="J18" s="118"/>
      <c r="K18" s="136">
        <f>('commute monthly billing'!Q18/12*H18)</f>
        <v>0</v>
      </c>
      <c r="L18" s="144">
        <f>('commute monthly billing'!Q18)</f>
        <v>0</v>
      </c>
      <c r="M18" s="121"/>
      <c r="AC18" s="95"/>
      <c r="AD18" s="91"/>
    </row>
    <row r="19" spans="2:30" ht="13.5" thickBot="1" x14ac:dyDescent="0.25">
      <c r="B19" s="116"/>
      <c r="C19" s="88"/>
      <c r="D19" s="88"/>
      <c r="E19" s="88"/>
      <c r="F19" s="114">
        <v>5</v>
      </c>
      <c r="G19" s="114" t="str">
        <f t="shared" si="0"/>
        <v/>
      </c>
      <c r="H19" s="88"/>
      <c r="I19" s="88"/>
      <c r="J19" s="118"/>
      <c r="K19" s="136">
        <f>('commute monthly billing'!Q19/12*H19)</f>
        <v>0</v>
      </c>
      <c r="L19" s="144">
        <f>('commute monthly billing'!Q19)</f>
        <v>0</v>
      </c>
      <c r="M19" s="121"/>
      <c r="AC19" s="95"/>
      <c r="AD19" s="91"/>
    </row>
    <row r="20" spans="2:30" ht="13.5" thickBot="1" x14ac:dyDescent="0.25">
      <c r="B20" s="116"/>
      <c r="C20" s="88"/>
      <c r="D20" s="88"/>
      <c r="E20" s="88"/>
      <c r="F20" s="114">
        <v>5</v>
      </c>
      <c r="G20" s="114" t="str">
        <f t="shared" si="0"/>
        <v/>
      </c>
      <c r="H20" s="88"/>
      <c r="I20" s="88"/>
      <c r="J20" s="118"/>
      <c r="K20" s="136">
        <f>('commute monthly billing'!Q20/12*H20)</f>
        <v>0</v>
      </c>
      <c r="L20" s="144">
        <f>('commute monthly billing'!Q20)</f>
        <v>0</v>
      </c>
      <c r="M20" s="121"/>
      <c r="AC20" s="95"/>
      <c r="AD20" s="91"/>
    </row>
    <row r="21" spans="2:30" ht="13.5" thickBot="1" x14ac:dyDescent="0.25">
      <c r="B21" s="116"/>
      <c r="C21" s="88"/>
      <c r="D21" s="88"/>
      <c r="E21" s="88"/>
      <c r="F21" s="114">
        <v>5</v>
      </c>
      <c r="G21" s="114" t="str">
        <f t="shared" si="0"/>
        <v/>
      </c>
      <c r="H21" s="88"/>
      <c r="I21" s="88"/>
      <c r="J21" s="118"/>
      <c r="K21" s="136">
        <f>('commute monthly billing'!Q21/12*H21)</f>
        <v>0</v>
      </c>
      <c r="L21" s="144">
        <f>('commute monthly billing'!Q21)</f>
        <v>0</v>
      </c>
      <c r="M21" s="121"/>
      <c r="AC21" s="95"/>
      <c r="AD21" s="91"/>
    </row>
    <row r="22" spans="2:30" ht="13.5" thickBot="1" x14ac:dyDescent="0.25">
      <c r="B22" s="116"/>
      <c r="C22" s="88"/>
      <c r="D22" s="88"/>
      <c r="E22" s="88"/>
      <c r="F22" s="114">
        <v>5</v>
      </c>
      <c r="G22" s="114" t="str">
        <f t="shared" si="0"/>
        <v/>
      </c>
      <c r="H22" s="88"/>
      <c r="I22" s="88"/>
      <c r="J22" s="118"/>
      <c r="K22" s="136">
        <f>('commute monthly billing'!Q22/12*H22)</f>
        <v>0</v>
      </c>
      <c r="L22" s="144">
        <f>('commute monthly billing'!Q22)</f>
        <v>0</v>
      </c>
      <c r="M22" s="121"/>
      <c r="AC22" s="95"/>
      <c r="AD22" s="91"/>
    </row>
    <row r="23" spans="2:30" ht="13.5" thickBot="1" x14ac:dyDescent="0.25">
      <c r="B23" s="116"/>
      <c r="C23" s="88"/>
      <c r="D23" s="88"/>
      <c r="E23" s="88"/>
      <c r="F23" s="114">
        <v>5</v>
      </c>
      <c r="G23" s="114" t="str">
        <f t="shared" si="0"/>
        <v/>
      </c>
      <c r="H23" s="88"/>
      <c r="I23" s="88"/>
      <c r="J23" s="118"/>
      <c r="K23" s="136">
        <f>('commute monthly billing'!Q23/12*H23)</f>
        <v>0</v>
      </c>
      <c r="L23" s="144">
        <f>('commute monthly billing'!Q23)</f>
        <v>0</v>
      </c>
      <c r="M23" s="121"/>
      <c r="AC23" s="95"/>
      <c r="AD23" s="91"/>
    </row>
    <row r="24" spans="2:30" ht="13.5" thickBot="1" x14ac:dyDescent="0.25">
      <c r="B24" s="116"/>
      <c r="C24" s="88"/>
      <c r="D24" s="88"/>
      <c r="E24" s="88"/>
      <c r="F24" s="114">
        <v>5</v>
      </c>
      <c r="G24" s="114" t="str">
        <f t="shared" si="0"/>
        <v/>
      </c>
      <c r="H24" s="88"/>
      <c r="I24" s="88"/>
      <c r="J24" s="118"/>
      <c r="K24" s="136">
        <f>('commute monthly billing'!Q24/12*H24)</f>
        <v>0</v>
      </c>
      <c r="L24" s="144">
        <f>('commute monthly billing'!Q24)</f>
        <v>0</v>
      </c>
      <c r="M24" s="121"/>
      <c r="AC24" s="95"/>
      <c r="AD24" s="91"/>
    </row>
    <row r="25" spans="2:30" ht="13.5" thickBot="1" x14ac:dyDescent="0.25">
      <c r="B25" s="116"/>
      <c r="C25" s="88"/>
      <c r="D25" s="88"/>
      <c r="E25" s="88"/>
      <c r="F25" s="114">
        <v>5</v>
      </c>
      <c r="G25" s="114" t="str">
        <f t="shared" si="0"/>
        <v/>
      </c>
      <c r="H25" s="88"/>
      <c r="I25" s="88"/>
      <c r="J25" s="118"/>
      <c r="K25" s="136">
        <f>('commute monthly billing'!Q25/12*H25)</f>
        <v>0</v>
      </c>
      <c r="L25" s="144">
        <f>('commute monthly billing'!Q25)</f>
        <v>0</v>
      </c>
      <c r="M25" s="121"/>
      <c r="AC25" s="95"/>
      <c r="AD25" s="91"/>
    </row>
    <row r="26" spans="2:30" ht="13.5" thickBot="1" x14ac:dyDescent="0.25">
      <c r="B26" s="116"/>
      <c r="C26" s="88"/>
      <c r="D26" s="88"/>
      <c r="E26" s="88"/>
      <c r="F26" s="114">
        <v>5</v>
      </c>
      <c r="G26" s="114" t="str">
        <f t="shared" si="0"/>
        <v/>
      </c>
      <c r="H26" s="88"/>
      <c r="I26" s="88"/>
      <c r="J26" s="118"/>
      <c r="K26" s="136">
        <f>('commute monthly billing'!Q26/12*H26)</f>
        <v>0</v>
      </c>
      <c r="L26" s="144">
        <f>('commute monthly billing'!Q26)</f>
        <v>0</v>
      </c>
      <c r="M26" s="121"/>
      <c r="AC26" s="95"/>
      <c r="AD26" s="91"/>
    </row>
    <row r="27" spans="2:30" ht="13.5" thickBot="1" x14ac:dyDescent="0.25">
      <c r="B27" s="116"/>
      <c r="C27" s="88"/>
      <c r="D27" s="88"/>
      <c r="E27" s="88"/>
      <c r="F27" s="114">
        <v>5</v>
      </c>
      <c r="G27" s="114" t="str">
        <f t="shared" si="0"/>
        <v/>
      </c>
      <c r="H27" s="88"/>
      <c r="I27" s="88"/>
      <c r="J27" s="118"/>
      <c r="K27" s="136">
        <f>('commute monthly billing'!Q27/12*H27)</f>
        <v>0</v>
      </c>
      <c r="L27" s="144">
        <f>('commute monthly billing'!Q27)</f>
        <v>0</v>
      </c>
      <c r="M27" s="121"/>
      <c r="AC27" s="95"/>
      <c r="AD27" s="91"/>
    </row>
    <row r="28" spans="2:30" ht="13.5" thickBot="1" x14ac:dyDescent="0.25">
      <c r="B28" s="116"/>
      <c r="C28" s="88"/>
      <c r="D28" s="88"/>
      <c r="E28" s="88"/>
      <c r="F28" s="114">
        <v>5</v>
      </c>
      <c r="G28" s="114" t="str">
        <f t="shared" si="0"/>
        <v/>
      </c>
      <c r="H28" s="88"/>
      <c r="I28" s="88"/>
      <c r="J28" s="118"/>
      <c r="K28" s="136">
        <f>('commute monthly billing'!Q28/12*H28)</f>
        <v>0</v>
      </c>
      <c r="L28" s="144">
        <f>('commute monthly billing'!Q28)</f>
        <v>0</v>
      </c>
      <c r="M28" s="121"/>
      <c r="AC28" s="95"/>
      <c r="AD28" s="91"/>
    </row>
    <row r="29" spans="2:30" ht="13.5" thickBot="1" x14ac:dyDescent="0.25">
      <c r="B29" s="116"/>
      <c r="C29" s="88"/>
      <c r="D29" s="88"/>
      <c r="E29" s="88"/>
      <c r="F29" s="114">
        <v>5</v>
      </c>
      <c r="G29" s="114" t="str">
        <f t="shared" si="0"/>
        <v/>
      </c>
      <c r="H29" s="88"/>
      <c r="I29" s="88"/>
      <c r="J29" s="118"/>
      <c r="K29" s="136">
        <f>('commute monthly billing'!Q29/12*H29)</f>
        <v>0</v>
      </c>
      <c r="L29" s="144">
        <f>('commute monthly billing'!Q29)</f>
        <v>0</v>
      </c>
      <c r="M29" s="121"/>
      <c r="AC29" s="95"/>
      <c r="AD29" s="91"/>
    </row>
    <row r="30" spans="2:30" ht="13.5" thickBot="1" x14ac:dyDescent="0.25">
      <c r="B30" s="116"/>
      <c r="C30" s="88"/>
      <c r="D30" s="88"/>
      <c r="E30" s="88"/>
      <c r="F30" s="114">
        <v>5</v>
      </c>
      <c r="G30" s="114" t="str">
        <f t="shared" si="0"/>
        <v/>
      </c>
      <c r="H30" s="88"/>
      <c r="I30" s="88"/>
      <c r="J30" s="118"/>
      <c r="K30" s="136">
        <f>('commute monthly billing'!Q30/12*H30)</f>
        <v>0</v>
      </c>
      <c r="L30" s="144">
        <f>('commute monthly billing'!Q30)</f>
        <v>0</v>
      </c>
      <c r="M30" s="121"/>
      <c r="AC30" s="95"/>
      <c r="AD30" s="91"/>
    </row>
    <row r="31" spans="2:30" ht="13.5" thickBot="1" x14ac:dyDescent="0.25">
      <c r="B31" s="116"/>
      <c r="C31" s="88"/>
      <c r="D31" s="88"/>
      <c r="E31" s="88"/>
      <c r="F31" s="114">
        <v>5</v>
      </c>
      <c r="G31" s="114" t="str">
        <f t="shared" si="0"/>
        <v/>
      </c>
      <c r="H31" s="88"/>
      <c r="I31" s="88"/>
      <c r="J31" s="118"/>
      <c r="K31" s="136">
        <f>('commute monthly billing'!Q31/12*H31)</f>
        <v>0</v>
      </c>
      <c r="L31" s="144">
        <f>('commute monthly billing'!Q31)</f>
        <v>0</v>
      </c>
      <c r="M31" s="121"/>
      <c r="AC31" s="95"/>
      <c r="AD31" s="91"/>
    </row>
    <row r="32" spans="2:30" ht="13.5" thickBot="1" x14ac:dyDescent="0.25">
      <c r="B32" s="116"/>
      <c r="C32" s="88"/>
      <c r="D32" s="88"/>
      <c r="E32" s="88"/>
      <c r="F32" s="114">
        <v>5</v>
      </c>
      <c r="G32" s="114" t="str">
        <f t="shared" si="0"/>
        <v/>
      </c>
      <c r="H32" s="88"/>
      <c r="I32" s="88"/>
      <c r="J32" s="118"/>
      <c r="K32" s="136">
        <f>('commute monthly billing'!Q32/12*H32)</f>
        <v>0</v>
      </c>
      <c r="L32" s="144">
        <f>('commute monthly billing'!Q32)</f>
        <v>0</v>
      </c>
      <c r="M32" s="121"/>
      <c r="AC32" s="95"/>
      <c r="AD32" s="91"/>
    </row>
    <row r="33" spans="2:30" ht="13.5" thickBot="1" x14ac:dyDescent="0.25">
      <c r="B33" s="116"/>
      <c r="C33" s="88"/>
      <c r="D33" s="88"/>
      <c r="E33" s="88"/>
      <c r="F33" s="114">
        <v>5</v>
      </c>
      <c r="G33" s="114" t="str">
        <f t="shared" si="0"/>
        <v/>
      </c>
      <c r="H33" s="88"/>
      <c r="I33" s="88"/>
      <c r="J33" s="118"/>
      <c r="K33" s="136">
        <f>('commute monthly billing'!Q33/12*H33)</f>
        <v>0</v>
      </c>
      <c r="L33" s="144">
        <f>('commute monthly billing'!Q33)</f>
        <v>0</v>
      </c>
      <c r="M33" s="121"/>
      <c r="AC33" s="95"/>
      <c r="AD33" s="91"/>
    </row>
    <row r="34" spans="2:30" ht="13.5" thickBot="1" x14ac:dyDescent="0.25">
      <c r="B34" s="116"/>
      <c r="C34" s="88"/>
      <c r="D34" s="88"/>
      <c r="E34" s="88"/>
      <c r="F34" s="114">
        <v>5</v>
      </c>
      <c r="G34" s="114" t="str">
        <f t="shared" si="0"/>
        <v/>
      </c>
      <c r="H34" s="88"/>
      <c r="I34" s="88"/>
      <c r="J34" s="118"/>
      <c r="K34" s="136">
        <f>('commute monthly billing'!Q34/12*H34)</f>
        <v>0</v>
      </c>
      <c r="L34" s="144">
        <f>('commute monthly billing'!Q34)</f>
        <v>0</v>
      </c>
      <c r="M34" s="121"/>
      <c r="AC34" s="95"/>
      <c r="AD34" s="91"/>
    </row>
    <row r="35" spans="2:30" ht="13.5" thickBot="1" x14ac:dyDescent="0.25">
      <c r="B35" s="116"/>
      <c r="C35" s="88"/>
      <c r="D35" s="88"/>
      <c r="E35" s="88"/>
      <c r="F35" s="114">
        <v>5</v>
      </c>
      <c r="G35" s="114" t="str">
        <f t="shared" si="0"/>
        <v/>
      </c>
      <c r="H35" s="88"/>
      <c r="I35" s="88"/>
      <c r="J35" s="118"/>
      <c r="K35" s="136">
        <f>('commute monthly billing'!Q35/12*H35)</f>
        <v>0</v>
      </c>
      <c r="L35" s="144">
        <f>('commute monthly billing'!Q35)</f>
        <v>0</v>
      </c>
      <c r="M35" s="121"/>
      <c r="AC35" s="95"/>
      <c r="AD35" s="91"/>
    </row>
    <row r="36" spans="2:30" ht="13.5" thickBot="1" x14ac:dyDescent="0.25">
      <c r="B36" s="116"/>
      <c r="C36" s="88"/>
      <c r="D36" s="88"/>
      <c r="E36" s="88"/>
      <c r="F36" s="114">
        <v>5</v>
      </c>
      <c r="G36" s="114" t="str">
        <f t="shared" si="0"/>
        <v/>
      </c>
      <c r="H36" s="88"/>
      <c r="I36" s="88"/>
      <c r="J36" s="118"/>
      <c r="K36" s="136">
        <f>('commute monthly billing'!Q36/12*H36)</f>
        <v>0</v>
      </c>
      <c r="L36" s="144">
        <f>('commute monthly billing'!Q36)</f>
        <v>0</v>
      </c>
      <c r="M36" s="121"/>
      <c r="AC36" s="95"/>
      <c r="AD36" s="91"/>
    </row>
    <row r="37" spans="2:30" ht="13.5" thickBot="1" x14ac:dyDescent="0.25">
      <c r="B37" s="116"/>
      <c r="C37" s="88"/>
      <c r="D37" s="88"/>
      <c r="E37" s="88"/>
      <c r="F37" s="114">
        <v>5</v>
      </c>
      <c r="G37" s="114" t="str">
        <f t="shared" si="0"/>
        <v/>
      </c>
      <c r="H37" s="88"/>
      <c r="I37" s="88"/>
      <c r="J37" s="118"/>
      <c r="K37" s="136">
        <f>('commute monthly billing'!Q37/12*H37)</f>
        <v>0</v>
      </c>
      <c r="L37" s="144">
        <f>('commute monthly billing'!Q37)</f>
        <v>0</v>
      </c>
      <c r="M37" s="121"/>
      <c r="AC37" s="95"/>
      <c r="AD37" s="91"/>
    </row>
    <row r="38" spans="2:30" ht="13.5" thickBot="1" x14ac:dyDescent="0.25">
      <c r="B38" s="116"/>
      <c r="C38" s="88"/>
      <c r="D38" s="88"/>
      <c r="E38" s="88"/>
      <c r="F38" s="114">
        <v>5</v>
      </c>
      <c r="G38" s="114" t="str">
        <f t="shared" si="0"/>
        <v/>
      </c>
      <c r="H38" s="88"/>
      <c r="I38" s="88"/>
      <c r="J38" s="118"/>
      <c r="K38" s="136">
        <f>('commute monthly billing'!Q38/12*H38)</f>
        <v>0</v>
      </c>
      <c r="L38" s="144">
        <f>('commute monthly billing'!Q38)</f>
        <v>0</v>
      </c>
      <c r="M38" s="121"/>
      <c r="AC38" s="95"/>
      <c r="AD38" s="91"/>
    </row>
    <row r="39" spans="2:30" ht="13.5" thickBot="1" x14ac:dyDescent="0.25">
      <c r="B39" s="116"/>
      <c r="C39" s="88"/>
      <c r="D39" s="88"/>
      <c r="E39" s="88"/>
      <c r="F39" s="114">
        <v>5</v>
      </c>
      <c r="G39" s="114" t="str">
        <f t="shared" ref="G39" si="1">IF(E39&gt;0,E39/F39,"")</f>
        <v/>
      </c>
      <c r="H39" s="88"/>
      <c r="I39" s="88"/>
      <c r="J39" s="118"/>
      <c r="K39" s="136">
        <f>('commute monthly billing'!Q39/12*H39)</f>
        <v>0</v>
      </c>
      <c r="L39" s="144">
        <f>('commute monthly billing'!Q39)</f>
        <v>0</v>
      </c>
      <c r="AC39" s="95"/>
      <c r="AD39" s="91"/>
    </row>
    <row r="40" spans="2:30" ht="13.5" thickBot="1" x14ac:dyDescent="0.25">
      <c r="B40" s="116"/>
      <c r="C40" s="88"/>
      <c r="D40" s="88"/>
      <c r="E40" s="88"/>
      <c r="F40" s="114">
        <v>5</v>
      </c>
      <c r="G40" s="114" t="str">
        <f t="shared" ref="G40:G103" si="2">IF(E40&gt;0,E40/F40,"")</f>
        <v/>
      </c>
      <c r="H40" s="88"/>
      <c r="I40" s="88"/>
      <c r="J40" s="118"/>
      <c r="K40" s="136">
        <f>('commute monthly billing'!Q40/12*H40)</f>
        <v>0</v>
      </c>
      <c r="L40" s="144">
        <f>('commute monthly billing'!Q40)</f>
        <v>0</v>
      </c>
      <c r="AC40" s="95"/>
      <c r="AD40" s="91"/>
    </row>
    <row r="41" spans="2:30" ht="13.5" thickBot="1" x14ac:dyDescent="0.25">
      <c r="B41" s="116"/>
      <c r="C41" s="88"/>
      <c r="D41" s="88"/>
      <c r="E41" s="88"/>
      <c r="F41" s="114">
        <v>5</v>
      </c>
      <c r="G41" s="114" t="str">
        <f t="shared" si="2"/>
        <v/>
      </c>
      <c r="H41" s="88"/>
      <c r="I41" s="88"/>
      <c r="J41" s="118"/>
      <c r="K41" s="136">
        <f>('commute monthly billing'!Q41/12*H41)</f>
        <v>0</v>
      </c>
      <c r="L41" s="144">
        <f>('commute monthly billing'!Q41)</f>
        <v>0</v>
      </c>
      <c r="AC41" s="95"/>
      <c r="AD41" s="91"/>
    </row>
    <row r="42" spans="2:30" ht="13.5" thickBot="1" x14ac:dyDescent="0.25">
      <c r="B42" s="116"/>
      <c r="C42" s="88"/>
      <c r="D42" s="88"/>
      <c r="E42" s="88"/>
      <c r="F42" s="114">
        <v>5</v>
      </c>
      <c r="G42" s="114" t="str">
        <f t="shared" si="2"/>
        <v/>
      </c>
      <c r="H42" s="88"/>
      <c r="I42" s="88"/>
      <c r="J42" s="118"/>
      <c r="K42" s="136">
        <f>('commute monthly billing'!Q42/12*H42)</f>
        <v>0</v>
      </c>
      <c r="L42" s="144">
        <f>('commute monthly billing'!Q42)</f>
        <v>0</v>
      </c>
      <c r="AC42" s="95"/>
      <c r="AD42" s="91"/>
    </row>
    <row r="43" spans="2:30" ht="13.5" thickBot="1" x14ac:dyDescent="0.25">
      <c r="B43" s="116"/>
      <c r="C43" s="88"/>
      <c r="D43" s="88"/>
      <c r="E43" s="88"/>
      <c r="F43" s="114">
        <v>5</v>
      </c>
      <c r="G43" s="114" t="str">
        <f t="shared" si="2"/>
        <v/>
      </c>
      <c r="H43" s="88"/>
      <c r="I43" s="88"/>
      <c r="J43" s="118"/>
      <c r="K43" s="136">
        <f>('commute monthly billing'!Q43/12*H43)</f>
        <v>0</v>
      </c>
      <c r="L43" s="144">
        <f>('commute monthly billing'!Q43)</f>
        <v>0</v>
      </c>
      <c r="AC43" s="95"/>
      <c r="AD43" s="91"/>
    </row>
    <row r="44" spans="2:30" ht="13.5" thickBot="1" x14ac:dyDescent="0.25">
      <c r="B44" s="116"/>
      <c r="C44" s="88"/>
      <c r="D44" s="88"/>
      <c r="E44" s="88"/>
      <c r="F44" s="114">
        <v>5</v>
      </c>
      <c r="G44" s="114" t="str">
        <f t="shared" si="2"/>
        <v/>
      </c>
      <c r="H44" s="88"/>
      <c r="I44" s="88"/>
      <c r="J44" s="118"/>
      <c r="K44" s="136">
        <f>('commute monthly billing'!Q44/12*H44)</f>
        <v>0</v>
      </c>
      <c r="L44" s="144">
        <f>('commute monthly billing'!Q44)</f>
        <v>0</v>
      </c>
      <c r="AC44" s="95"/>
      <c r="AD44" s="91"/>
    </row>
    <row r="45" spans="2:30" ht="13.5" thickBot="1" x14ac:dyDescent="0.25">
      <c r="B45" s="116"/>
      <c r="C45" s="88"/>
      <c r="D45" s="88"/>
      <c r="E45" s="88"/>
      <c r="F45" s="114">
        <v>5</v>
      </c>
      <c r="G45" s="114" t="str">
        <f t="shared" si="2"/>
        <v/>
      </c>
      <c r="H45" s="88"/>
      <c r="I45" s="88"/>
      <c r="J45" s="118"/>
      <c r="K45" s="136">
        <f>('commute monthly billing'!Q45/12*H45)</f>
        <v>0</v>
      </c>
      <c r="L45" s="144">
        <f>('commute monthly billing'!Q45)</f>
        <v>0</v>
      </c>
      <c r="AC45" s="95"/>
      <c r="AD45" s="91"/>
    </row>
    <row r="46" spans="2:30" ht="13.5" thickBot="1" x14ac:dyDescent="0.25">
      <c r="B46" s="116"/>
      <c r="C46" s="88"/>
      <c r="D46" s="88"/>
      <c r="E46" s="88"/>
      <c r="F46" s="114">
        <v>5</v>
      </c>
      <c r="G46" s="114" t="str">
        <f t="shared" si="2"/>
        <v/>
      </c>
      <c r="H46" s="88"/>
      <c r="I46" s="88"/>
      <c r="J46" s="118"/>
      <c r="K46" s="136">
        <f>('commute monthly billing'!Q46/12*H46)</f>
        <v>0</v>
      </c>
      <c r="L46" s="144">
        <f>('commute monthly billing'!Q46)</f>
        <v>0</v>
      </c>
      <c r="AC46" s="95"/>
      <c r="AD46" s="91"/>
    </row>
    <row r="47" spans="2:30" ht="13.5" thickBot="1" x14ac:dyDescent="0.25">
      <c r="B47" s="116"/>
      <c r="C47" s="88"/>
      <c r="D47" s="88"/>
      <c r="E47" s="88"/>
      <c r="F47" s="114">
        <v>5</v>
      </c>
      <c r="G47" s="114" t="str">
        <f t="shared" si="2"/>
        <v/>
      </c>
      <c r="H47" s="88"/>
      <c r="I47" s="88"/>
      <c r="J47" s="118"/>
      <c r="K47" s="136">
        <f>('commute monthly billing'!Q47/12*H47)</f>
        <v>0</v>
      </c>
      <c r="L47" s="144">
        <f>('commute monthly billing'!Q47)</f>
        <v>0</v>
      </c>
      <c r="AC47" s="95"/>
      <c r="AD47" s="91"/>
    </row>
    <row r="48" spans="2:30" ht="13.5" thickBot="1" x14ac:dyDescent="0.25">
      <c r="B48" s="116"/>
      <c r="C48" s="88"/>
      <c r="D48" s="88"/>
      <c r="E48" s="88"/>
      <c r="F48" s="114">
        <v>5</v>
      </c>
      <c r="G48" s="114" t="str">
        <f t="shared" si="2"/>
        <v/>
      </c>
      <c r="H48" s="88"/>
      <c r="I48" s="88"/>
      <c r="J48" s="118"/>
      <c r="K48" s="136">
        <f>('commute monthly billing'!Q48/12*H48)</f>
        <v>0</v>
      </c>
      <c r="L48" s="144">
        <f>('commute monthly billing'!Q48)</f>
        <v>0</v>
      </c>
      <c r="AC48" s="95"/>
      <c r="AD48" s="91"/>
    </row>
    <row r="49" spans="2:30" ht="13.5" thickBot="1" x14ac:dyDescent="0.25">
      <c r="B49" s="116"/>
      <c r="C49" s="88"/>
      <c r="D49" s="88"/>
      <c r="E49" s="88"/>
      <c r="F49" s="114">
        <v>5</v>
      </c>
      <c r="G49" s="114" t="str">
        <f t="shared" si="2"/>
        <v/>
      </c>
      <c r="H49" s="88"/>
      <c r="I49" s="88"/>
      <c r="J49" s="118"/>
      <c r="K49" s="136">
        <f>('commute monthly billing'!Q49/12*H49)</f>
        <v>0</v>
      </c>
      <c r="L49" s="144">
        <f>('commute monthly billing'!Q49)</f>
        <v>0</v>
      </c>
      <c r="AC49" s="95"/>
      <c r="AD49" s="91"/>
    </row>
    <row r="50" spans="2:30" ht="13.5" thickBot="1" x14ac:dyDescent="0.25">
      <c r="B50" s="116"/>
      <c r="C50" s="88"/>
      <c r="D50" s="88"/>
      <c r="E50" s="88"/>
      <c r="F50" s="114">
        <v>5</v>
      </c>
      <c r="G50" s="114" t="str">
        <f t="shared" si="2"/>
        <v/>
      </c>
      <c r="H50" s="88"/>
      <c r="I50" s="88"/>
      <c r="J50" s="118"/>
      <c r="K50" s="136">
        <f>('commute monthly billing'!Q50/12*H50)</f>
        <v>0</v>
      </c>
      <c r="L50" s="144">
        <f>('commute monthly billing'!Q50)</f>
        <v>0</v>
      </c>
      <c r="AC50" s="95"/>
      <c r="AD50" s="91"/>
    </row>
    <row r="51" spans="2:30" ht="13.5" thickBot="1" x14ac:dyDescent="0.25">
      <c r="B51" s="116"/>
      <c r="C51" s="88"/>
      <c r="D51" s="88"/>
      <c r="E51" s="88"/>
      <c r="F51" s="114">
        <v>5</v>
      </c>
      <c r="G51" s="114" t="str">
        <f t="shared" si="2"/>
        <v/>
      </c>
      <c r="H51" s="88"/>
      <c r="I51" s="88"/>
      <c r="J51" s="118"/>
      <c r="K51" s="136">
        <f>('commute monthly billing'!Q51/12*H51)</f>
        <v>0</v>
      </c>
      <c r="L51" s="144">
        <f>('commute monthly billing'!Q51)</f>
        <v>0</v>
      </c>
      <c r="AC51" s="95"/>
      <c r="AD51" s="91"/>
    </row>
    <row r="52" spans="2:30" ht="13.5" thickBot="1" x14ac:dyDescent="0.25">
      <c r="B52" s="116"/>
      <c r="C52" s="88"/>
      <c r="D52" s="88"/>
      <c r="E52" s="88"/>
      <c r="F52" s="114">
        <v>5</v>
      </c>
      <c r="G52" s="114" t="str">
        <f t="shared" si="2"/>
        <v/>
      </c>
      <c r="H52" s="88"/>
      <c r="I52" s="88"/>
      <c r="J52" s="118"/>
      <c r="K52" s="136">
        <f>('commute monthly billing'!Q52/12*H52)</f>
        <v>0</v>
      </c>
      <c r="L52" s="144">
        <f>('commute monthly billing'!Q52)</f>
        <v>0</v>
      </c>
      <c r="AC52" s="95"/>
      <c r="AD52" s="91"/>
    </row>
    <row r="53" spans="2:30" ht="13.5" thickBot="1" x14ac:dyDescent="0.25">
      <c r="B53" s="116"/>
      <c r="C53" s="88"/>
      <c r="D53" s="88"/>
      <c r="E53" s="88"/>
      <c r="F53" s="114">
        <v>5</v>
      </c>
      <c r="G53" s="114" t="str">
        <f t="shared" si="2"/>
        <v/>
      </c>
      <c r="H53" s="88"/>
      <c r="I53" s="88"/>
      <c r="J53" s="118"/>
      <c r="K53" s="136">
        <f>('commute monthly billing'!Q53/12*H53)</f>
        <v>0</v>
      </c>
      <c r="L53" s="144">
        <f>('commute monthly billing'!Q53)</f>
        <v>0</v>
      </c>
      <c r="AC53" s="95"/>
      <c r="AD53" s="91"/>
    </row>
    <row r="54" spans="2:30" ht="13.5" thickBot="1" x14ac:dyDescent="0.25">
      <c r="B54" s="116"/>
      <c r="C54" s="88"/>
      <c r="D54" s="88"/>
      <c r="E54" s="88"/>
      <c r="F54" s="114">
        <v>5</v>
      </c>
      <c r="G54" s="114" t="str">
        <f t="shared" si="2"/>
        <v/>
      </c>
      <c r="H54" s="88"/>
      <c r="I54" s="88"/>
      <c r="J54" s="118"/>
      <c r="K54" s="136">
        <f>('commute monthly billing'!Q54/12*H54)</f>
        <v>0</v>
      </c>
      <c r="L54" s="144">
        <f>('commute monthly billing'!Q54)</f>
        <v>0</v>
      </c>
      <c r="AC54" s="95"/>
      <c r="AD54" s="91"/>
    </row>
    <row r="55" spans="2:30" ht="13.5" thickBot="1" x14ac:dyDescent="0.25">
      <c r="B55" s="116"/>
      <c r="C55" s="88"/>
      <c r="D55" s="88"/>
      <c r="E55" s="88"/>
      <c r="F55" s="114">
        <v>5</v>
      </c>
      <c r="G55" s="114" t="str">
        <f t="shared" si="2"/>
        <v/>
      </c>
      <c r="H55" s="88"/>
      <c r="I55" s="88"/>
      <c r="J55" s="118"/>
      <c r="K55" s="136">
        <f>('commute monthly billing'!Q55/12*H55)</f>
        <v>0</v>
      </c>
      <c r="L55" s="144">
        <f>('commute monthly billing'!Q55)</f>
        <v>0</v>
      </c>
      <c r="AC55" s="95"/>
    </row>
    <row r="56" spans="2:30" ht="13.5" thickBot="1" x14ac:dyDescent="0.25">
      <c r="B56" s="116"/>
      <c r="C56" s="88"/>
      <c r="D56" s="88"/>
      <c r="E56" s="88"/>
      <c r="F56" s="114">
        <v>5</v>
      </c>
      <c r="G56" s="114" t="str">
        <f t="shared" si="2"/>
        <v/>
      </c>
      <c r="H56" s="88"/>
      <c r="I56" s="88"/>
      <c r="J56" s="118"/>
      <c r="K56" s="136">
        <f>('commute monthly billing'!Q56/12*H56)</f>
        <v>0</v>
      </c>
      <c r="L56" s="144">
        <f>('commute monthly billing'!Q56)</f>
        <v>0</v>
      </c>
      <c r="AC56" s="95"/>
    </row>
    <row r="57" spans="2:30" ht="13.5" thickBot="1" x14ac:dyDescent="0.25">
      <c r="B57" s="116"/>
      <c r="C57" s="88"/>
      <c r="D57" s="88"/>
      <c r="E57" s="88"/>
      <c r="F57" s="114">
        <v>5</v>
      </c>
      <c r="G57" s="114" t="str">
        <f t="shared" si="2"/>
        <v/>
      </c>
      <c r="H57" s="88"/>
      <c r="I57" s="88"/>
      <c r="J57" s="118"/>
      <c r="K57" s="136">
        <f>('commute monthly billing'!Q57/12*H57)</f>
        <v>0</v>
      </c>
      <c r="L57" s="144">
        <f>('commute monthly billing'!Q57)</f>
        <v>0</v>
      </c>
      <c r="AC57" s="95"/>
    </row>
    <row r="58" spans="2:30" ht="13.5" thickBot="1" x14ac:dyDescent="0.25">
      <c r="B58" s="116"/>
      <c r="C58" s="88"/>
      <c r="D58" s="88"/>
      <c r="E58" s="88"/>
      <c r="F58" s="114">
        <v>5</v>
      </c>
      <c r="G58" s="114" t="str">
        <f t="shared" si="2"/>
        <v/>
      </c>
      <c r="H58" s="88"/>
      <c r="I58" s="88"/>
      <c r="J58" s="118"/>
      <c r="K58" s="136">
        <f>('commute monthly billing'!Q58/12*H58)</f>
        <v>0</v>
      </c>
      <c r="L58" s="144">
        <f>('commute monthly billing'!Q58)</f>
        <v>0</v>
      </c>
      <c r="AC58" s="95"/>
    </row>
    <row r="59" spans="2:30" ht="13.5" thickBot="1" x14ac:dyDescent="0.25">
      <c r="B59" s="116"/>
      <c r="C59" s="88"/>
      <c r="D59" s="88"/>
      <c r="E59" s="88"/>
      <c r="F59" s="114">
        <v>5</v>
      </c>
      <c r="G59" s="114" t="str">
        <f t="shared" si="2"/>
        <v/>
      </c>
      <c r="H59" s="88"/>
      <c r="I59" s="88"/>
      <c r="J59" s="118"/>
      <c r="K59" s="136">
        <f>('commute monthly billing'!Q59/12*H59)</f>
        <v>0</v>
      </c>
      <c r="L59" s="144">
        <f>('commute monthly billing'!Q59)</f>
        <v>0</v>
      </c>
      <c r="AC59" s="95"/>
    </row>
    <row r="60" spans="2:30" ht="13.5" thickBot="1" x14ac:dyDescent="0.25">
      <c r="B60" s="116"/>
      <c r="C60" s="88"/>
      <c r="D60" s="88"/>
      <c r="E60" s="88"/>
      <c r="F60" s="114">
        <v>5</v>
      </c>
      <c r="G60" s="114" t="str">
        <f t="shared" si="2"/>
        <v/>
      </c>
      <c r="H60" s="88"/>
      <c r="I60" s="88"/>
      <c r="J60" s="118"/>
      <c r="K60" s="136">
        <f>('commute monthly billing'!Q60/12*H60)</f>
        <v>0</v>
      </c>
      <c r="L60" s="144">
        <f>('commute monthly billing'!Q60)</f>
        <v>0</v>
      </c>
      <c r="AC60" s="95"/>
    </row>
    <row r="61" spans="2:30" ht="13.5" thickBot="1" x14ac:dyDescent="0.25">
      <c r="B61" s="116"/>
      <c r="C61" s="88"/>
      <c r="D61" s="88"/>
      <c r="E61" s="88"/>
      <c r="F61" s="114">
        <v>5</v>
      </c>
      <c r="G61" s="114" t="str">
        <f t="shared" si="2"/>
        <v/>
      </c>
      <c r="H61" s="88"/>
      <c r="I61" s="88"/>
      <c r="J61" s="118"/>
      <c r="K61" s="136">
        <f>('commute monthly billing'!Q61/12*H61)</f>
        <v>0</v>
      </c>
      <c r="L61" s="144">
        <f>('commute monthly billing'!Q61)</f>
        <v>0</v>
      </c>
      <c r="AC61" s="124"/>
    </row>
    <row r="62" spans="2:30" ht="13.5" thickBot="1" x14ac:dyDescent="0.25">
      <c r="B62" s="116"/>
      <c r="C62" s="88"/>
      <c r="D62" s="88"/>
      <c r="E62" s="88"/>
      <c r="F62" s="114">
        <v>5</v>
      </c>
      <c r="G62" s="114" t="str">
        <f t="shared" si="2"/>
        <v/>
      </c>
      <c r="H62" s="88"/>
      <c r="I62" s="88"/>
      <c r="J62" s="118"/>
      <c r="K62" s="136">
        <f>('commute monthly billing'!Q62/12*H62)</f>
        <v>0</v>
      </c>
      <c r="L62" s="144">
        <f>('commute monthly billing'!Q62)</f>
        <v>0</v>
      </c>
    </row>
    <row r="63" spans="2:30" ht="13.5" thickBot="1" x14ac:dyDescent="0.25">
      <c r="B63" s="116"/>
      <c r="C63" s="88"/>
      <c r="D63" s="88"/>
      <c r="E63" s="88"/>
      <c r="F63" s="114">
        <v>5</v>
      </c>
      <c r="G63" s="114" t="str">
        <f t="shared" si="2"/>
        <v/>
      </c>
      <c r="H63" s="88"/>
      <c r="I63" s="88"/>
      <c r="J63" s="118"/>
      <c r="K63" s="136">
        <f>('commute monthly billing'!Q63/12*H63)</f>
        <v>0</v>
      </c>
      <c r="L63" s="144">
        <f>('commute monthly billing'!Q63)</f>
        <v>0</v>
      </c>
    </row>
    <row r="64" spans="2:30" ht="13.5" thickBot="1" x14ac:dyDescent="0.25">
      <c r="B64" s="116"/>
      <c r="C64" s="88"/>
      <c r="D64" s="88"/>
      <c r="E64" s="88"/>
      <c r="F64" s="114">
        <v>5</v>
      </c>
      <c r="G64" s="114" t="str">
        <f t="shared" si="2"/>
        <v/>
      </c>
      <c r="H64" s="88"/>
      <c r="I64" s="88"/>
      <c r="J64" s="118"/>
      <c r="K64" s="136">
        <f>('commute monthly billing'!Q64/12*H64)</f>
        <v>0</v>
      </c>
      <c r="L64" s="144">
        <f>('commute monthly billing'!Q64)</f>
        <v>0</v>
      </c>
    </row>
    <row r="65" spans="2:37" ht="13.5" thickBot="1" x14ac:dyDescent="0.25">
      <c r="B65" s="116"/>
      <c r="C65" s="88"/>
      <c r="D65" s="88"/>
      <c r="E65" s="88"/>
      <c r="F65" s="114">
        <v>5</v>
      </c>
      <c r="G65" s="114" t="str">
        <f t="shared" si="2"/>
        <v/>
      </c>
      <c r="H65" s="88"/>
      <c r="I65" s="88"/>
      <c r="J65" s="118"/>
      <c r="K65" s="136">
        <f>('commute monthly billing'!Q65/12*H65)</f>
        <v>0</v>
      </c>
      <c r="L65" s="144">
        <f>('commute monthly billing'!Q65)</f>
        <v>0</v>
      </c>
    </row>
    <row r="66" spans="2:37" ht="13.5" thickBot="1" x14ac:dyDescent="0.25">
      <c r="B66" s="116"/>
      <c r="C66" s="88"/>
      <c r="D66" s="88"/>
      <c r="E66" s="88"/>
      <c r="F66" s="114">
        <v>5</v>
      </c>
      <c r="G66" s="114" t="str">
        <f t="shared" si="2"/>
        <v/>
      </c>
      <c r="H66" s="88"/>
      <c r="I66" s="88"/>
      <c r="J66" s="118"/>
      <c r="K66" s="136">
        <f>('commute monthly billing'!Q66/12*H66)</f>
        <v>0</v>
      </c>
      <c r="L66" s="144">
        <f>('commute monthly billing'!Q66)</f>
        <v>0</v>
      </c>
    </row>
    <row r="67" spans="2:37" ht="13.5" thickBot="1" x14ac:dyDescent="0.25">
      <c r="B67" s="116"/>
      <c r="C67" s="88"/>
      <c r="D67" s="88"/>
      <c r="E67" s="88"/>
      <c r="F67" s="114">
        <v>5</v>
      </c>
      <c r="G67" s="114" t="str">
        <f t="shared" si="2"/>
        <v/>
      </c>
      <c r="H67" s="88"/>
      <c r="I67" s="88"/>
      <c r="J67" s="118"/>
      <c r="K67" s="136">
        <f>('commute monthly billing'!Q67/12*H67)</f>
        <v>0</v>
      </c>
      <c r="L67" s="144">
        <f>('commute monthly billing'!Q67)</f>
        <v>0</v>
      </c>
    </row>
    <row r="68" spans="2:37" ht="13.5" thickBot="1" x14ac:dyDescent="0.25">
      <c r="B68" s="116"/>
      <c r="C68" s="88"/>
      <c r="D68" s="88"/>
      <c r="E68" s="88"/>
      <c r="F68" s="114">
        <v>5</v>
      </c>
      <c r="G68" s="114" t="str">
        <f t="shared" si="2"/>
        <v/>
      </c>
      <c r="H68" s="88"/>
      <c r="I68" s="88"/>
      <c r="J68" s="118"/>
      <c r="K68" s="136">
        <f>('commute monthly billing'!Q68/12*H68)</f>
        <v>0</v>
      </c>
      <c r="L68" s="144">
        <f>('commute monthly billing'!Q68)</f>
        <v>0</v>
      </c>
    </row>
    <row r="69" spans="2:37" ht="13.5" thickBot="1" x14ac:dyDescent="0.25">
      <c r="B69" s="116"/>
      <c r="C69" s="88"/>
      <c r="D69" s="88"/>
      <c r="E69" s="88"/>
      <c r="F69" s="114">
        <v>5</v>
      </c>
      <c r="G69" s="114" t="str">
        <f t="shared" si="2"/>
        <v/>
      </c>
      <c r="H69" s="88"/>
      <c r="I69" s="88"/>
      <c r="J69" s="118"/>
      <c r="K69" s="136">
        <f>('commute monthly billing'!Q69/12*H69)</f>
        <v>0</v>
      </c>
      <c r="L69" s="144">
        <f>('commute monthly billing'!Q69)</f>
        <v>0</v>
      </c>
    </row>
    <row r="70" spans="2:37" ht="13.5" thickBot="1" x14ac:dyDescent="0.25">
      <c r="B70" s="116"/>
      <c r="C70" s="88"/>
      <c r="D70" s="88"/>
      <c r="E70" s="88"/>
      <c r="F70" s="114">
        <v>5</v>
      </c>
      <c r="G70" s="114" t="str">
        <f t="shared" si="2"/>
        <v/>
      </c>
      <c r="H70" s="88"/>
      <c r="I70" s="88"/>
      <c r="J70" s="118"/>
      <c r="K70" s="136">
        <f>('commute monthly billing'!Q70/12*H70)</f>
        <v>0</v>
      </c>
      <c r="L70" s="144">
        <f>('commute monthly billing'!Q70)</f>
        <v>0</v>
      </c>
    </row>
    <row r="71" spans="2:37" ht="13.5" thickBot="1" x14ac:dyDescent="0.25">
      <c r="B71" s="116"/>
      <c r="C71" s="88"/>
      <c r="D71" s="88"/>
      <c r="E71" s="88"/>
      <c r="F71" s="114">
        <v>5</v>
      </c>
      <c r="G71" s="114" t="str">
        <f t="shared" si="2"/>
        <v/>
      </c>
      <c r="H71" s="88"/>
      <c r="I71" s="88"/>
      <c r="J71" s="118"/>
      <c r="K71" s="136">
        <f>('commute monthly billing'!Q71/12*H71)</f>
        <v>0</v>
      </c>
      <c r="L71" s="144">
        <f>('commute monthly billing'!Q71)</f>
        <v>0</v>
      </c>
    </row>
    <row r="72" spans="2:37" ht="13.5" thickBot="1" x14ac:dyDescent="0.25">
      <c r="B72" s="116"/>
      <c r="C72" s="88"/>
      <c r="D72" s="88"/>
      <c r="E72" s="88"/>
      <c r="F72" s="114">
        <v>5</v>
      </c>
      <c r="G72" s="114" t="str">
        <f t="shared" si="2"/>
        <v/>
      </c>
      <c r="H72" s="88"/>
      <c r="I72" s="88"/>
      <c r="J72" s="118"/>
      <c r="K72" s="136">
        <f>('commute monthly billing'!Q72/12*H72)</f>
        <v>0</v>
      </c>
      <c r="L72" s="144">
        <f>('commute monthly billing'!Q72)</f>
        <v>0</v>
      </c>
    </row>
    <row r="73" spans="2:37" ht="13.5" thickBot="1" x14ac:dyDescent="0.25">
      <c r="B73" s="116"/>
      <c r="C73" s="88"/>
      <c r="D73" s="88"/>
      <c r="E73" s="88"/>
      <c r="F73" s="114">
        <v>5</v>
      </c>
      <c r="G73" s="114" t="str">
        <f t="shared" si="2"/>
        <v/>
      </c>
      <c r="H73" s="88"/>
      <c r="I73" s="88"/>
      <c r="J73" s="118"/>
      <c r="K73" s="136">
        <f>('commute monthly billing'!Q73/12*H73)</f>
        <v>0</v>
      </c>
      <c r="L73" s="144">
        <f>('commute monthly billing'!Q73)</f>
        <v>0</v>
      </c>
      <c r="AK73" t="s">
        <v>15</v>
      </c>
    </row>
    <row r="74" spans="2:37" ht="13.5" thickBot="1" x14ac:dyDescent="0.25">
      <c r="B74" s="116"/>
      <c r="C74" s="88"/>
      <c r="D74" s="88"/>
      <c r="E74" s="88"/>
      <c r="F74" s="114">
        <v>5</v>
      </c>
      <c r="G74" s="114" t="str">
        <f t="shared" si="2"/>
        <v/>
      </c>
      <c r="H74" s="88"/>
      <c r="I74" s="88"/>
      <c r="J74" s="118"/>
      <c r="K74" s="136">
        <f>('commute monthly billing'!Q74/12*H74)</f>
        <v>0</v>
      </c>
      <c r="L74" s="144">
        <f>('commute monthly billing'!Q74)</f>
        <v>0</v>
      </c>
      <c r="AK74" t="s">
        <v>16</v>
      </c>
    </row>
    <row r="75" spans="2:37" ht="13.5" thickBot="1" x14ac:dyDescent="0.25">
      <c r="B75" s="116"/>
      <c r="C75" s="88"/>
      <c r="D75" s="88"/>
      <c r="E75" s="88"/>
      <c r="F75" s="114">
        <v>5</v>
      </c>
      <c r="G75" s="114" t="str">
        <f t="shared" si="2"/>
        <v/>
      </c>
      <c r="H75" s="88"/>
      <c r="I75" s="88"/>
      <c r="J75" s="118"/>
      <c r="K75" s="136">
        <f>('commute monthly billing'!Q75/12*H75)</f>
        <v>0</v>
      </c>
      <c r="L75" s="144">
        <f>('commute monthly billing'!Q75)</f>
        <v>0</v>
      </c>
    </row>
    <row r="76" spans="2:37" ht="13.5" thickBot="1" x14ac:dyDescent="0.25">
      <c r="B76" s="116"/>
      <c r="C76" s="88"/>
      <c r="D76" s="88"/>
      <c r="E76" s="88"/>
      <c r="F76" s="114">
        <v>5</v>
      </c>
      <c r="G76" s="114" t="str">
        <f t="shared" si="2"/>
        <v/>
      </c>
      <c r="H76" s="88"/>
      <c r="I76" s="88"/>
      <c r="J76" s="118"/>
      <c r="K76" s="136">
        <f>('commute monthly billing'!Q76/12*H76)</f>
        <v>0</v>
      </c>
      <c r="L76" s="144">
        <f>('commute monthly billing'!Q76)</f>
        <v>0</v>
      </c>
    </row>
    <row r="77" spans="2:37" ht="13.5" thickBot="1" x14ac:dyDescent="0.25">
      <c r="B77" s="116"/>
      <c r="C77" s="88"/>
      <c r="D77" s="88"/>
      <c r="E77" s="88"/>
      <c r="F77" s="114">
        <v>5</v>
      </c>
      <c r="G77" s="114" t="str">
        <f t="shared" si="2"/>
        <v/>
      </c>
      <c r="H77" s="88"/>
      <c r="I77" s="88"/>
      <c r="J77" s="118"/>
      <c r="K77" s="136">
        <f>('commute monthly billing'!Q77/12*H77)</f>
        <v>0</v>
      </c>
      <c r="L77" s="144">
        <f>('commute monthly billing'!Q77)</f>
        <v>0</v>
      </c>
    </row>
    <row r="78" spans="2:37" ht="13.5" thickBot="1" x14ac:dyDescent="0.25">
      <c r="B78" s="116"/>
      <c r="C78" s="88"/>
      <c r="D78" s="88"/>
      <c r="E78" s="88"/>
      <c r="F78" s="114">
        <v>5</v>
      </c>
      <c r="G78" s="114" t="str">
        <f t="shared" si="2"/>
        <v/>
      </c>
      <c r="H78" s="88"/>
      <c r="I78" s="88"/>
      <c r="J78" s="118"/>
      <c r="K78" s="136">
        <f>('commute monthly billing'!Q78/12*H78)</f>
        <v>0</v>
      </c>
      <c r="L78" s="144">
        <f>('commute monthly billing'!Q78)</f>
        <v>0</v>
      </c>
      <c r="AK78" s="108" t="s">
        <v>81</v>
      </c>
    </row>
    <row r="79" spans="2:37" ht="13.5" thickBot="1" x14ac:dyDescent="0.25">
      <c r="B79" s="116"/>
      <c r="C79" s="88"/>
      <c r="D79" s="88"/>
      <c r="E79" s="88"/>
      <c r="F79" s="114">
        <v>5</v>
      </c>
      <c r="G79" s="114" t="str">
        <f t="shared" si="2"/>
        <v/>
      </c>
      <c r="H79" s="88"/>
      <c r="I79" s="88"/>
      <c r="J79" s="118"/>
      <c r="K79" s="136">
        <f>('commute monthly billing'!Q79/12*H79)</f>
        <v>0</v>
      </c>
      <c r="L79" s="144">
        <f>('commute monthly billing'!Q79)</f>
        <v>0</v>
      </c>
      <c r="M79" s="121"/>
      <c r="N79" s="121"/>
      <c r="O79" s="121"/>
      <c r="AK79" s="108" t="s">
        <v>82</v>
      </c>
    </row>
    <row r="80" spans="2:37" ht="13.5" thickBot="1" x14ac:dyDescent="0.25">
      <c r="B80" s="116"/>
      <c r="C80" s="88"/>
      <c r="D80" s="88"/>
      <c r="E80" s="88"/>
      <c r="F80" s="114">
        <v>5</v>
      </c>
      <c r="G80" s="114" t="str">
        <f t="shared" si="2"/>
        <v/>
      </c>
      <c r="H80" s="88"/>
      <c r="I80" s="88"/>
      <c r="J80" s="118"/>
      <c r="K80" s="136">
        <f>('commute monthly billing'!Q80/12*H80)</f>
        <v>0</v>
      </c>
      <c r="L80" s="144">
        <f>('commute monthly billing'!Q80)</f>
        <v>0</v>
      </c>
      <c r="M80" s="121"/>
      <c r="N80" s="121"/>
      <c r="O80" s="121"/>
    </row>
    <row r="81" spans="2:15" ht="13.5" thickBot="1" x14ac:dyDescent="0.25">
      <c r="B81" s="116"/>
      <c r="C81" s="88"/>
      <c r="D81" s="88"/>
      <c r="E81" s="88"/>
      <c r="F81" s="114">
        <v>5</v>
      </c>
      <c r="G81" s="114" t="str">
        <f t="shared" si="2"/>
        <v/>
      </c>
      <c r="H81" s="88"/>
      <c r="I81" s="88"/>
      <c r="J81" s="118"/>
      <c r="K81" s="136">
        <f>('commute monthly billing'!Q81/12*H81)</f>
        <v>0</v>
      </c>
      <c r="L81" s="144">
        <f>('commute monthly billing'!Q81)</f>
        <v>0</v>
      </c>
      <c r="M81" s="121"/>
      <c r="N81" s="121"/>
      <c r="O81" s="121"/>
    </row>
    <row r="82" spans="2:15" ht="13.5" thickBot="1" x14ac:dyDescent="0.25">
      <c r="B82" s="116"/>
      <c r="C82" s="88"/>
      <c r="D82" s="88"/>
      <c r="E82" s="88"/>
      <c r="F82" s="114">
        <v>5</v>
      </c>
      <c r="G82" s="114" t="str">
        <f t="shared" si="2"/>
        <v/>
      </c>
      <c r="H82" s="88"/>
      <c r="I82" s="88"/>
      <c r="J82" s="118"/>
      <c r="K82" s="136">
        <f>('commute monthly billing'!Q82/12*H82)</f>
        <v>0</v>
      </c>
      <c r="L82" s="144">
        <f>('commute monthly billing'!Q82)</f>
        <v>0</v>
      </c>
      <c r="M82" s="121"/>
      <c r="N82" s="121"/>
      <c r="O82" s="121"/>
    </row>
    <row r="83" spans="2:15" ht="13.5" thickBot="1" x14ac:dyDescent="0.25">
      <c r="B83" s="116"/>
      <c r="C83" s="88"/>
      <c r="D83" s="88"/>
      <c r="E83" s="88"/>
      <c r="F83" s="114">
        <v>5</v>
      </c>
      <c r="G83" s="114" t="str">
        <f t="shared" si="2"/>
        <v/>
      </c>
      <c r="H83" s="88"/>
      <c r="I83" s="88"/>
      <c r="J83" s="118"/>
      <c r="K83" s="136">
        <f>('commute monthly billing'!Q83/12*H83)</f>
        <v>0</v>
      </c>
      <c r="L83" s="144">
        <f>('commute monthly billing'!Q83)</f>
        <v>0</v>
      </c>
      <c r="M83" s="121"/>
      <c r="N83" s="121"/>
      <c r="O83" s="121"/>
    </row>
    <row r="84" spans="2:15" ht="13.5" thickBot="1" x14ac:dyDescent="0.25">
      <c r="B84" s="116"/>
      <c r="C84" s="88"/>
      <c r="D84" s="88"/>
      <c r="E84" s="88"/>
      <c r="F84" s="114">
        <v>5</v>
      </c>
      <c r="G84" s="114" t="str">
        <f t="shared" si="2"/>
        <v/>
      </c>
      <c r="H84" s="88"/>
      <c r="I84" s="88"/>
      <c r="J84" s="118"/>
      <c r="K84" s="136">
        <f>('commute monthly billing'!Q84/12*H84)</f>
        <v>0</v>
      </c>
      <c r="L84" s="144">
        <f>('commute monthly billing'!Q84)</f>
        <v>0</v>
      </c>
      <c r="M84" s="121"/>
      <c r="N84" s="121"/>
      <c r="O84" s="121"/>
    </row>
    <row r="85" spans="2:15" ht="13.5" thickBot="1" x14ac:dyDescent="0.25">
      <c r="B85" s="116"/>
      <c r="C85" s="88"/>
      <c r="D85" s="88"/>
      <c r="E85" s="88"/>
      <c r="F85" s="114">
        <v>5</v>
      </c>
      <c r="G85" s="114" t="str">
        <f t="shared" si="2"/>
        <v/>
      </c>
      <c r="H85" s="88"/>
      <c r="I85" s="88"/>
      <c r="J85" s="118"/>
      <c r="K85" s="136">
        <f>('commute monthly billing'!Q85/12*H85)</f>
        <v>0</v>
      </c>
      <c r="L85" s="144">
        <f>('commute monthly billing'!Q85)</f>
        <v>0</v>
      </c>
      <c r="M85" s="121"/>
      <c r="N85" s="121"/>
      <c r="O85" s="121"/>
    </row>
    <row r="86" spans="2:15" ht="13.5" thickBot="1" x14ac:dyDescent="0.25">
      <c r="B86" s="116"/>
      <c r="C86" s="88"/>
      <c r="D86" s="88"/>
      <c r="E86" s="88"/>
      <c r="F86" s="114">
        <v>5</v>
      </c>
      <c r="G86" s="114" t="str">
        <f t="shared" si="2"/>
        <v/>
      </c>
      <c r="H86" s="88"/>
      <c r="I86" s="88"/>
      <c r="J86" s="118"/>
      <c r="K86" s="136">
        <f>('commute monthly billing'!Q86/12*H86)</f>
        <v>0</v>
      </c>
      <c r="L86" s="144">
        <f>('commute monthly billing'!Q86)</f>
        <v>0</v>
      </c>
      <c r="M86" s="121"/>
      <c r="N86" s="121"/>
      <c r="O86" s="121"/>
    </row>
    <row r="87" spans="2:15" ht="13.5" thickBot="1" x14ac:dyDescent="0.25">
      <c r="B87" s="116"/>
      <c r="C87" s="88"/>
      <c r="D87" s="88"/>
      <c r="E87" s="88"/>
      <c r="F87" s="114">
        <v>5</v>
      </c>
      <c r="G87" s="114" t="str">
        <f t="shared" si="2"/>
        <v/>
      </c>
      <c r="H87" s="88"/>
      <c r="I87" s="88"/>
      <c r="J87" s="118"/>
      <c r="K87" s="136">
        <f>('commute monthly billing'!Q87/12*H87)</f>
        <v>0</v>
      </c>
      <c r="L87" s="144">
        <f>('commute monthly billing'!Q87)</f>
        <v>0</v>
      </c>
      <c r="M87" s="121"/>
      <c r="N87" s="121"/>
      <c r="O87" s="121"/>
    </row>
    <row r="88" spans="2:15" ht="13.5" thickBot="1" x14ac:dyDescent="0.25">
      <c r="B88" s="116"/>
      <c r="C88" s="88"/>
      <c r="D88" s="88"/>
      <c r="E88" s="88"/>
      <c r="F88" s="114">
        <v>5</v>
      </c>
      <c r="G88" s="114" t="str">
        <f t="shared" si="2"/>
        <v/>
      </c>
      <c r="H88" s="88"/>
      <c r="I88" s="88"/>
      <c r="J88" s="118"/>
      <c r="K88" s="136">
        <f>('commute monthly billing'!Q88/12*H88)</f>
        <v>0</v>
      </c>
      <c r="L88" s="144">
        <f>('commute monthly billing'!Q88)</f>
        <v>0</v>
      </c>
      <c r="M88" s="121"/>
      <c r="N88" s="121"/>
      <c r="O88" s="121"/>
    </row>
    <row r="89" spans="2:15" ht="13.5" thickBot="1" x14ac:dyDescent="0.25">
      <c r="B89" s="116"/>
      <c r="C89" s="88"/>
      <c r="D89" s="88"/>
      <c r="E89" s="88"/>
      <c r="F89" s="114">
        <v>5</v>
      </c>
      <c r="G89" s="114" t="str">
        <f t="shared" si="2"/>
        <v/>
      </c>
      <c r="H89" s="88"/>
      <c r="I89" s="88"/>
      <c r="J89" s="118"/>
      <c r="K89" s="136">
        <f>('commute monthly billing'!Q89/12*H89)</f>
        <v>0</v>
      </c>
      <c r="L89" s="144">
        <f>('commute monthly billing'!Q89)</f>
        <v>0</v>
      </c>
      <c r="M89" s="121"/>
      <c r="N89" s="121"/>
      <c r="O89" s="121"/>
    </row>
    <row r="90" spans="2:15" ht="13.5" thickBot="1" x14ac:dyDescent="0.25">
      <c r="B90" s="116"/>
      <c r="C90" s="88"/>
      <c r="D90" s="88"/>
      <c r="E90" s="88"/>
      <c r="F90" s="114">
        <v>5</v>
      </c>
      <c r="G90" s="114" t="str">
        <f t="shared" si="2"/>
        <v/>
      </c>
      <c r="H90" s="88"/>
      <c r="I90" s="88"/>
      <c r="J90" s="118"/>
      <c r="K90" s="136">
        <f>('commute monthly billing'!Q90/12*H90)</f>
        <v>0</v>
      </c>
      <c r="L90" s="144">
        <f>('commute monthly billing'!Q90)</f>
        <v>0</v>
      </c>
      <c r="M90" s="121"/>
      <c r="N90" s="121"/>
      <c r="O90" s="121"/>
    </row>
    <row r="91" spans="2:15" ht="13.5" thickBot="1" x14ac:dyDescent="0.25">
      <c r="B91" s="116"/>
      <c r="C91" s="88"/>
      <c r="D91" s="88"/>
      <c r="E91" s="88"/>
      <c r="F91" s="114">
        <v>5</v>
      </c>
      <c r="G91" s="114" t="str">
        <f t="shared" si="2"/>
        <v/>
      </c>
      <c r="H91" s="88"/>
      <c r="I91" s="88"/>
      <c r="J91" s="118"/>
      <c r="K91" s="136">
        <f>('commute monthly billing'!Q91/12*H91)</f>
        <v>0</v>
      </c>
      <c r="L91" s="144">
        <f>('commute monthly billing'!Q91)</f>
        <v>0</v>
      </c>
      <c r="M91" s="121"/>
      <c r="N91" s="121"/>
      <c r="O91" s="121"/>
    </row>
    <row r="92" spans="2:15" ht="13.5" thickBot="1" x14ac:dyDescent="0.25">
      <c r="B92" s="116"/>
      <c r="C92" s="88"/>
      <c r="D92" s="88"/>
      <c r="E92" s="88"/>
      <c r="F92" s="114">
        <v>5</v>
      </c>
      <c r="G92" s="114" t="str">
        <f t="shared" si="2"/>
        <v/>
      </c>
      <c r="H92" s="88"/>
      <c r="I92" s="88"/>
      <c r="J92" s="118"/>
      <c r="K92" s="136">
        <f>('commute monthly billing'!Q92/12*H92)</f>
        <v>0</v>
      </c>
      <c r="L92" s="144">
        <f>('commute monthly billing'!Q92)</f>
        <v>0</v>
      </c>
      <c r="M92" s="121"/>
      <c r="N92" s="121"/>
      <c r="O92" s="121"/>
    </row>
    <row r="93" spans="2:15" ht="13.5" thickBot="1" x14ac:dyDescent="0.25">
      <c r="B93" s="116"/>
      <c r="C93" s="88"/>
      <c r="D93" s="88"/>
      <c r="E93" s="88"/>
      <c r="F93" s="114">
        <v>5</v>
      </c>
      <c r="G93" s="114" t="str">
        <f t="shared" si="2"/>
        <v/>
      </c>
      <c r="H93" s="88"/>
      <c r="I93" s="88"/>
      <c r="J93" s="118"/>
      <c r="K93" s="136">
        <f>('commute monthly billing'!Q93/12*H93)</f>
        <v>0</v>
      </c>
      <c r="L93" s="144">
        <f>('commute monthly billing'!Q93)</f>
        <v>0</v>
      </c>
      <c r="M93" s="121"/>
      <c r="N93" s="121"/>
      <c r="O93" s="121"/>
    </row>
    <row r="94" spans="2:15" ht="13.5" thickBot="1" x14ac:dyDescent="0.25">
      <c r="B94" s="116"/>
      <c r="C94" s="88"/>
      <c r="D94" s="88"/>
      <c r="E94" s="88"/>
      <c r="F94" s="114">
        <v>5</v>
      </c>
      <c r="G94" s="114" t="str">
        <f t="shared" si="2"/>
        <v/>
      </c>
      <c r="H94" s="88"/>
      <c r="I94" s="88"/>
      <c r="J94" s="118"/>
      <c r="K94" s="136">
        <f>('commute monthly billing'!Q94/12*H94)</f>
        <v>0</v>
      </c>
      <c r="L94" s="144">
        <f>('commute monthly billing'!Q94)</f>
        <v>0</v>
      </c>
      <c r="M94" s="121"/>
      <c r="N94" s="121"/>
      <c r="O94" s="121"/>
    </row>
    <row r="95" spans="2:15" ht="13.5" thickBot="1" x14ac:dyDescent="0.25">
      <c r="B95" s="116"/>
      <c r="C95" s="88"/>
      <c r="D95" s="88"/>
      <c r="E95" s="88"/>
      <c r="F95" s="114">
        <v>5</v>
      </c>
      <c r="G95" s="114" t="str">
        <f t="shared" si="2"/>
        <v/>
      </c>
      <c r="H95" s="88"/>
      <c r="I95" s="88"/>
      <c r="J95" s="118"/>
      <c r="K95" s="136">
        <f>('commute monthly billing'!Q95/12*H95)</f>
        <v>0</v>
      </c>
      <c r="L95" s="144">
        <f>('commute monthly billing'!Q95)</f>
        <v>0</v>
      </c>
      <c r="M95" s="121"/>
      <c r="N95" s="121"/>
      <c r="O95" s="121"/>
    </row>
    <row r="96" spans="2:15" ht="13.5" thickBot="1" x14ac:dyDescent="0.25">
      <c r="B96" s="116"/>
      <c r="C96" s="88"/>
      <c r="D96" s="88"/>
      <c r="E96" s="88"/>
      <c r="F96" s="114">
        <v>5</v>
      </c>
      <c r="G96" s="114" t="str">
        <f t="shared" si="2"/>
        <v/>
      </c>
      <c r="H96" s="88"/>
      <c r="I96" s="88"/>
      <c r="J96" s="118"/>
      <c r="K96" s="136">
        <f>('commute monthly billing'!Q96/12*H96)</f>
        <v>0</v>
      </c>
      <c r="L96" s="144">
        <f>('commute monthly billing'!Q96)</f>
        <v>0</v>
      </c>
      <c r="M96" s="121"/>
      <c r="N96" s="121"/>
      <c r="O96" s="121"/>
    </row>
    <row r="97" spans="2:15" ht="13.5" thickBot="1" x14ac:dyDescent="0.25">
      <c r="B97" s="116"/>
      <c r="C97" s="88"/>
      <c r="D97" s="88"/>
      <c r="E97" s="88"/>
      <c r="F97" s="114">
        <v>5</v>
      </c>
      <c r="G97" s="114" t="str">
        <f t="shared" si="2"/>
        <v/>
      </c>
      <c r="H97" s="88"/>
      <c r="I97" s="88"/>
      <c r="J97" s="118"/>
      <c r="K97" s="136">
        <f>('commute monthly billing'!Q97/12*H97)</f>
        <v>0</v>
      </c>
      <c r="L97" s="144">
        <f>('commute monthly billing'!Q97)</f>
        <v>0</v>
      </c>
      <c r="M97" s="121"/>
      <c r="N97" s="121"/>
      <c r="O97" s="121"/>
    </row>
    <row r="98" spans="2:15" ht="13.5" thickBot="1" x14ac:dyDescent="0.25">
      <c r="B98" s="116"/>
      <c r="C98" s="88"/>
      <c r="D98" s="88"/>
      <c r="E98" s="88"/>
      <c r="F98" s="114">
        <v>5</v>
      </c>
      <c r="G98" s="114" t="str">
        <f t="shared" si="2"/>
        <v/>
      </c>
      <c r="H98" s="88"/>
      <c r="I98" s="88"/>
      <c r="J98" s="118"/>
      <c r="K98" s="136">
        <f>('commute monthly billing'!Q98/12*H98)</f>
        <v>0</v>
      </c>
      <c r="L98" s="144">
        <f>('commute monthly billing'!Q98)</f>
        <v>0</v>
      </c>
      <c r="M98" s="121"/>
      <c r="N98" s="121"/>
      <c r="O98" s="121"/>
    </row>
    <row r="99" spans="2:15" ht="13.5" thickBot="1" x14ac:dyDescent="0.25">
      <c r="B99" s="116"/>
      <c r="C99" s="88"/>
      <c r="D99" s="88"/>
      <c r="E99" s="88"/>
      <c r="F99" s="114">
        <v>5</v>
      </c>
      <c r="G99" s="114" t="str">
        <f t="shared" si="2"/>
        <v/>
      </c>
      <c r="H99" s="88"/>
      <c r="I99" s="88"/>
      <c r="J99" s="118"/>
      <c r="K99" s="136">
        <f>('commute monthly billing'!Q99/12*H99)</f>
        <v>0</v>
      </c>
      <c r="L99" s="144">
        <f>('commute monthly billing'!Q99)</f>
        <v>0</v>
      </c>
      <c r="M99" s="121"/>
      <c r="N99" s="121"/>
      <c r="O99" s="121"/>
    </row>
    <row r="100" spans="2:15" ht="13.5" thickBot="1" x14ac:dyDescent="0.25">
      <c r="B100" s="116"/>
      <c r="C100" s="88"/>
      <c r="D100" s="88"/>
      <c r="E100" s="88"/>
      <c r="F100" s="114">
        <v>5</v>
      </c>
      <c r="G100" s="114" t="str">
        <f t="shared" si="2"/>
        <v/>
      </c>
      <c r="H100" s="88"/>
      <c r="I100" s="88"/>
      <c r="J100" s="118"/>
      <c r="K100" s="136">
        <f>('commute monthly billing'!Q100/12*H100)</f>
        <v>0</v>
      </c>
      <c r="L100" s="144">
        <f>('commute monthly billing'!Q100)</f>
        <v>0</v>
      </c>
      <c r="M100" s="121"/>
      <c r="N100" s="121"/>
      <c r="O100" s="121"/>
    </row>
    <row r="101" spans="2:15" ht="13.5" thickBot="1" x14ac:dyDescent="0.25">
      <c r="B101" s="116"/>
      <c r="C101" s="88"/>
      <c r="D101" s="88"/>
      <c r="E101" s="88"/>
      <c r="F101" s="114">
        <v>5</v>
      </c>
      <c r="G101" s="114" t="str">
        <f t="shared" si="2"/>
        <v/>
      </c>
      <c r="H101" s="88"/>
      <c r="I101" s="88"/>
      <c r="J101" s="118"/>
      <c r="K101" s="136">
        <f>('commute monthly billing'!Q101/12*H101)</f>
        <v>0</v>
      </c>
      <c r="L101" s="144">
        <f>('commute monthly billing'!Q101)</f>
        <v>0</v>
      </c>
      <c r="M101" s="121"/>
      <c r="N101" s="121"/>
      <c r="O101" s="121"/>
    </row>
    <row r="102" spans="2:15" ht="13.5" thickBot="1" x14ac:dyDescent="0.25">
      <c r="B102" s="116"/>
      <c r="C102" s="88"/>
      <c r="D102" s="88"/>
      <c r="E102" s="88"/>
      <c r="F102" s="114">
        <v>5</v>
      </c>
      <c r="G102" s="114" t="str">
        <f t="shared" si="2"/>
        <v/>
      </c>
      <c r="H102" s="88"/>
      <c r="I102" s="88"/>
      <c r="J102" s="118"/>
      <c r="K102" s="136">
        <f>('commute monthly billing'!Q102/12*H102)</f>
        <v>0</v>
      </c>
      <c r="L102" s="144">
        <f>('commute monthly billing'!Q102)</f>
        <v>0</v>
      </c>
      <c r="M102" s="121"/>
      <c r="N102" s="121"/>
      <c r="O102" s="121"/>
    </row>
    <row r="103" spans="2:15" ht="13.5" thickBot="1" x14ac:dyDescent="0.25">
      <c r="B103" s="116"/>
      <c r="C103" s="88"/>
      <c r="D103" s="88"/>
      <c r="E103" s="88"/>
      <c r="F103" s="114">
        <v>5</v>
      </c>
      <c r="G103" s="114" t="str">
        <f t="shared" si="2"/>
        <v/>
      </c>
      <c r="H103" s="88"/>
      <c r="I103" s="88"/>
      <c r="J103" s="118"/>
      <c r="K103" s="136">
        <f>('commute monthly billing'!Q103/12*H103)</f>
        <v>0</v>
      </c>
      <c r="L103" s="144">
        <f>('commute monthly billing'!Q103)</f>
        <v>0</v>
      </c>
      <c r="M103" s="121"/>
      <c r="N103" s="121"/>
      <c r="O103" s="121"/>
    </row>
    <row r="104" spans="2:15" ht="13.5" thickBot="1" x14ac:dyDescent="0.25">
      <c r="B104" s="116"/>
      <c r="C104" s="88"/>
      <c r="D104" s="88"/>
      <c r="E104" s="88"/>
      <c r="F104" s="114">
        <v>5</v>
      </c>
      <c r="G104" s="114" t="str">
        <f t="shared" ref="G104:G158" si="3">IF(E104&gt;0,E104/F104,"")</f>
        <v/>
      </c>
      <c r="H104" s="88"/>
      <c r="I104" s="88"/>
      <c r="J104" s="118"/>
      <c r="K104" s="136">
        <f>('commute monthly billing'!Q104/12*H104)</f>
        <v>0</v>
      </c>
      <c r="L104" s="144">
        <f>('commute monthly billing'!Q104)</f>
        <v>0</v>
      </c>
      <c r="M104" s="121"/>
      <c r="N104" s="121"/>
      <c r="O104" s="121"/>
    </row>
    <row r="105" spans="2:15" ht="13.5" thickBot="1" x14ac:dyDescent="0.25">
      <c r="B105" s="116"/>
      <c r="C105" s="88"/>
      <c r="D105" s="88"/>
      <c r="E105" s="88"/>
      <c r="F105" s="114">
        <v>5</v>
      </c>
      <c r="G105" s="114" t="str">
        <f t="shared" si="3"/>
        <v/>
      </c>
      <c r="H105" s="88"/>
      <c r="I105" s="88"/>
      <c r="J105" s="118"/>
      <c r="K105" s="136">
        <f>('commute monthly billing'!Q105/12*H105)</f>
        <v>0</v>
      </c>
      <c r="L105" s="144">
        <f>('commute monthly billing'!Q105)</f>
        <v>0</v>
      </c>
      <c r="M105" s="121"/>
      <c r="N105" s="121"/>
      <c r="O105" s="121"/>
    </row>
    <row r="106" spans="2:15" ht="13.5" thickBot="1" x14ac:dyDescent="0.25">
      <c r="B106" s="116"/>
      <c r="C106" s="88"/>
      <c r="D106" s="88"/>
      <c r="E106" s="88"/>
      <c r="F106" s="114">
        <v>5</v>
      </c>
      <c r="G106" s="114" t="str">
        <f t="shared" si="3"/>
        <v/>
      </c>
      <c r="H106" s="88"/>
      <c r="I106" s="88"/>
      <c r="J106" s="118"/>
      <c r="K106" s="136">
        <f>('commute monthly billing'!Q106/12*H106)</f>
        <v>0</v>
      </c>
      <c r="L106" s="144">
        <f>('commute monthly billing'!Q106)</f>
        <v>0</v>
      </c>
      <c r="M106" s="121"/>
      <c r="N106" s="121"/>
      <c r="O106" s="121"/>
    </row>
    <row r="107" spans="2:15" ht="13.5" thickBot="1" x14ac:dyDescent="0.25">
      <c r="B107" s="116"/>
      <c r="C107" s="88"/>
      <c r="D107" s="88"/>
      <c r="E107" s="88"/>
      <c r="F107" s="114">
        <v>5</v>
      </c>
      <c r="G107" s="114" t="str">
        <f t="shared" si="3"/>
        <v/>
      </c>
      <c r="H107" s="88"/>
      <c r="I107" s="88"/>
      <c r="J107" s="118"/>
      <c r="K107" s="136">
        <f>('commute monthly billing'!Q107/12*H107)</f>
        <v>0</v>
      </c>
      <c r="L107" s="144">
        <f>('commute monthly billing'!Q107)</f>
        <v>0</v>
      </c>
      <c r="M107" s="121"/>
      <c r="N107" s="121"/>
      <c r="O107" s="121"/>
    </row>
    <row r="108" spans="2:15" ht="13.5" thickBot="1" x14ac:dyDescent="0.25">
      <c r="B108" s="192"/>
      <c r="C108" s="88"/>
      <c r="D108" s="88"/>
      <c r="E108" s="88"/>
      <c r="F108" s="114">
        <v>5</v>
      </c>
      <c r="G108" s="114" t="str">
        <f t="shared" si="3"/>
        <v/>
      </c>
      <c r="H108" s="88"/>
      <c r="I108" s="88"/>
      <c r="J108" s="118"/>
      <c r="K108" s="136">
        <f>('commute monthly billing'!Q108/12*H108)</f>
        <v>0</v>
      </c>
      <c r="L108" s="144">
        <f>('commute monthly billing'!Q108)</f>
        <v>0</v>
      </c>
      <c r="M108" s="121"/>
      <c r="N108" s="121"/>
      <c r="O108" s="121"/>
    </row>
    <row r="109" spans="2:15" ht="13.5" thickBot="1" x14ac:dyDescent="0.25">
      <c r="B109" s="116"/>
      <c r="C109" s="88"/>
      <c r="D109" s="88"/>
      <c r="E109" s="88"/>
      <c r="F109" s="114">
        <v>5</v>
      </c>
      <c r="G109" s="114" t="str">
        <f t="shared" si="3"/>
        <v/>
      </c>
      <c r="H109" s="88"/>
      <c r="I109" s="88"/>
      <c r="J109" s="118"/>
      <c r="K109" s="136">
        <f>('commute monthly billing'!Q109/12*H109)</f>
        <v>0</v>
      </c>
      <c r="L109" s="144">
        <f>('commute monthly billing'!Q109)</f>
        <v>0</v>
      </c>
      <c r="M109" s="121"/>
      <c r="N109" s="121"/>
      <c r="O109" s="121"/>
    </row>
    <row r="110" spans="2:15" ht="13.5" thickBot="1" x14ac:dyDescent="0.25">
      <c r="B110" s="116"/>
      <c r="C110" s="88"/>
      <c r="D110" s="88"/>
      <c r="E110" s="88"/>
      <c r="F110" s="114">
        <v>5</v>
      </c>
      <c r="G110" s="114" t="str">
        <f t="shared" si="3"/>
        <v/>
      </c>
      <c r="H110" s="88"/>
      <c r="I110" s="88"/>
      <c r="J110" s="118"/>
      <c r="K110" s="136">
        <f>('commute monthly billing'!Q110/12*H110)</f>
        <v>0</v>
      </c>
      <c r="L110" s="144">
        <f>('commute monthly billing'!Q110)</f>
        <v>0</v>
      </c>
      <c r="M110" s="121"/>
      <c r="N110" s="121"/>
      <c r="O110" s="121"/>
    </row>
    <row r="111" spans="2:15" ht="13.5" thickBot="1" x14ac:dyDescent="0.25">
      <c r="B111" s="116"/>
      <c r="C111" s="88"/>
      <c r="D111" s="88"/>
      <c r="E111" s="88"/>
      <c r="F111" s="114">
        <v>5</v>
      </c>
      <c r="G111" s="114" t="str">
        <f t="shared" si="3"/>
        <v/>
      </c>
      <c r="H111" s="88"/>
      <c r="I111" s="88"/>
      <c r="J111" s="118"/>
      <c r="K111" s="136">
        <f>('commute monthly billing'!Q111/12*H111)</f>
        <v>0</v>
      </c>
      <c r="L111" s="144">
        <f>('commute monthly billing'!Q111)</f>
        <v>0</v>
      </c>
      <c r="M111" s="121"/>
      <c r="N111" s="121"/>
      <c r="O111" s="121"/>
    </row>
    <row r="112" spans="2:15" ht="13.5" thickBot="1" x14ac:dyDescent="0.25">
      <c r="B112" s="116"/>
      <c r="C112" s="88"/>
      <c r="D112" s="88"/>
      <c r="E112" s="88"/>
      <c r="F112" s="114">
        <v>5</v>
      </c>
      <c r="G112" s="114" t="str">
        <f t="shared" si="3"/>
        <v/>
      </c>
      <c r="H112" s="88"/>
      <c r="I112" s="88"/>
      <c r="J112" s="118"/>
      <c r="K112" s="136">
        <f>('commute monthly billing'!Q112/12*H112)</f>
        <v>0</v>
      </c>
      <c r="L112" s="144">
        <f>('commute monthly billing'!Q112)</f>
        <v>0</v>
      </c>
      <c r="M112" s="121"/>
      <c r="N112" s="121"/>
      <c r="O112" s="121"/>
    </row>
    <row r="113" spans="2:15" ht="13.5" thickBot="1" x14ac:dyDescent="0.25">
      <c r="B113" s="116"/>
      <c r="C113" s="88"/>
      <c r="D113" s="88"/>
      <c r="E113" s="88"/>
      <c r="F113" s="114">
        <v>5</v>
      </c>
      <c r="G113" s="114" t="str">
        <f t="shared" si="3"/>
        <v/>
      </c>
      <c r="H113" s="88"/>
      <c r="I113" s="88"/>
      <c r="J113" s="118"/>
      <c r="K113" s="136">
        <f>('commute monthly billing'!Q113/12*H113)</f>
        <v>0</v>
      </c>
      <c r="L113" s="144">
        <f>('commute monthly billing'!Q113)</f>
        <v>0</v>
      </c>
      <c r="M113" s="121"/>
      <c r="N113" s="121"/>
      <c r="O113" s="121"/>
    </row>
    <row r="114" spans="2:15" ht="13.5" thickBot="1" x14ac:dyDescent="0.25">
      <c r="B114" s="116"/>
      <c r="C114" s="88"/>
      <c r="D114" s="88"/>
      <c r="E114" s="88"/>
      <c r="F114" s="114">
        <v>5</v>
      </c>
      <c r="G114" s="114" t="str">
        <f t="shared" si="3"/>
        <v/>
      </c>
      <c r="H114" s="88"/>
      <c r="I114" s="88"/>
      <c r="J114" s="118"/>
      <c r="K114" s="136">
        <f>('commute monthly billing'!Q114/12*H114)</f>
        <v>0</v>
      </c>
      <c r="L114" s="144">
        <f>('commute monthly billing'!Q114)</f>
        <v>0</v>
      </c>
      <c r="M114" s="121"/>
      <c r="N114" s="121"/>
      <c r="O114" s="121"/>
    </row>
    <row r="115" spans="2:15" ht="13.5" thickBot="1" x14ac:dyDescent="0.25">
      <c r="B115" s="116"/>
      <c r="C115" s="88"/>
      <c r="D115" s="88"/>
      <c r="E115" s="88"/>
      <c r="F115" s="114">
        <v>5</v>
      </c>
      <c r="G115" s="114" t="str">
        <f t="shared" si="3"/>
        <v/>
      </c>
      <c r="H115" s="88"/>
      <c r="I115" s="88"/>
      <c r="J115" s="118"/>
      <c r="K115" s="136">
        <f>('commute monthly billing'!Q115/12*H115)</f>
        <v>0</v>
      </c>
      <c r="L115" s="144">
        <f>('commute monthly billing'!Q115)</f>
        <v>0</v>
      </c>
      <c r="M115" s="121"/>
      <c r="N115" s="121"/>
      <c r="O115" s="121"/>
    </row>
    <row r="116" spans="2:15" ht="13.5" thickBot="1" x14ac:dyDescent="0.25">
      <c r="B116" s="116"/>
      <c r="C116" s="88"/>
      <c r="D116" s="88"/>
      <c r="E116" s="88"/>
      <c r="F116" s="114">
        <v>5</v>
      </c>
      <c r="G116" s="114" t="str">
        <f t="shared" si="3"/>
        <v/>
      </c>
      <c r="H116" s="88"/>
      <c r="I116" s="88"/>
      <c r="J116" s="118"/>
      <c r="K116" s="136">
        <f>('commute monthly billing'!Q116/12*H116)</f>
        <v>0</v>
      </c>
      <c r="L116" s="144">
        <f>('commute monthly billing'!Q116)</f>
        <v>0</v>
      </c>
      <c r="M116" s="121"/>
      <c r="N116" s="121"/>
      <c r="O116" s="121"/>
    </row>
    <row r="117" spans="2:15" ht="13.5" thickBot="1" x14ac:dyDescent="0.25">
      <c r="B117" s="116"/>
      <c r="C117" s="88"/>
      <c r="D117" s="88"/>
      <c r="E117" s="88"/>
      <c r="F117" s="114">
        <v>5</v>
      </c>
      <c r="G117" s="114" t="str">
        <f t="shared" si="3"/>
        <v/>
      </c>
      <c r="H117" s="88"/>
      <c r="I117" s="88"/>
      <c r="J117" s="118"/>
      <c r="K117" s="136">
        <f>('commute monthly billing'!Q117/12*H117)</f>
        <v>0</v>
      </c>
      <c r="L117" s="144">
        <f>('commute monthly billing'!Q117)</f>
        <v>0</v>
      </c>
      <c r="M117" s="121"/>
      <c r="N117" s="121"/>
      <c r="O117" s="121"/>
    </row>
    <row r="118" spans="2:15" ht="13.5" thickBot="1" x14ac:dyDescent="0.25">
      <c r="B118" s="116"/>
      <c r="C118" s="88"/>
      <c r="D118" s="88"/>
      <c r="E118" s="88"/>
      <c r="F118" s="114">
        <v>5</v>
      </c>
      <c r="G118" s="114" t="str">
        <f t="shared" si="3"/>
        <v/>
      </c>
      <c r="H118" s="88"/>
      <c r="I118" s="88"/>
      <c r="J118" s="118"/>
      <c r="K118" s="136">
        <f>('commute monthly billing'!Q118/12*H118)</f>
        <v>0</v>
      </c>
      <c r="L118" s="144">
        <f>('commute monthly billing'!Q118)</f>
        <v>0</v>
      </c>
      <c r="M118" s="121"/>
      <c r="N118" s="121"/>
      <c r="O118" s="121"/>
    </row>
    <row r="119" spans="2:15" ht="13.5" thickBot="1" x14ac:dyDescent="0.25">
      <c r="B119" s="116"/>
      <c r="C119" s="88"/>
      <c r="D119" s="88"/>
      <c r="E119" s="88"/>
      <c r="F119" s="114">
        <v>5</v>
      </c>
      <c r="G119" s="114" t="str">
        <f t="shared" si="3"/>
        <v/>
      </c>
      <c r="H119" s="88"/>
      <c r="I119" s="88"/>
      <c r="J119" s="118"/>
      <c r="K119" s="136">
        <f>('commute monthly billing'!Q119/12*H119)</f>
        <v>0</v>
      </c>
      <c r="L119" s="144">
        <f>('commute monthly billing'!Q119)</f>
        <v>0</v>
      </c>
      <c r="M119" s="121"/>
      <c r="N119" s="121"/>
      <c r="O119" s="121"/>
    </row>
    <row r="120" spans="2:15" ht="13.5" thickBot="1" x14ac:dyDescent="0.25">
      <c r="B120" s="116"/>
      <c r="C120" s="88"/>
      <c r="D120" s="88"/>
      <c r="E120" s="88"/>
      <c r="F120" s="114">
        <v>5</v>
      </c>
      <c r="G120" s="114" t="str">
        <f t="shared" si="3"/>
        <v/>
      </c>
      <c r="H120" s="88"/>
      <c r="I120" s="88"/>
      <c r="J120" s="118"/>
      <c r="K120" s="136">
        <f>('commute monthly billing'!Q120/12*H120)</f>
        <v>0</v>
      </c>
      <c r="L120" s="144">
        <f>('commute monthly billing'!Q120)</f>
        <v>0</v>
      </c>
      <c r="M120" s="121"/>
      <c r="N120" s="121"/>
      <c r="O120" s="121"/>
    </row>
    <row r="121" spans="2:15" ht="13.5" thickBot="1" x14ac:dyDescent="0.25">
      <c r="B121" s="116"/>
      <c r="C121" s="88"/>
      <c r="D121" s="88"/>
      <c r="E121" s="88"/>
      <c r="F121" s="114">
        <v>5</v>
      </c>
      <c r="G121" s="114" t="str">
        <f t="shared" si="3"/>
        <v/>
      </c>
      <c r="H121" s="88"/>
      <c r="I121" s="88"/>
      <c r="J121" s="118"/>
      <c r="K121" s="136">
        <f>('commute monthly billing'!Q121/12*H121)</f>
        <v>0</v>
      </c>
      <c r="L121" s="144">
        <f>('commute monthly billing'!Q121)</f>
        <v>0</v>
      </c>
      <c r="M121" s="121"/>
      <c r="N121" s="121"/>
      <c r="O121" s="121"/>
    </row>
    <row r="122" spans="2:15" ht="13.5" thickBot="1" x14ac:dyDescent="0.25">
      <c r="B122" s="116"/>
      <c r="C122" s="88"/>
      <c r="D122" s="88"/>
      <c r="E122" s="88"/>
      <c r="F122" s="114">
        <v>5</v>
      </c>
      <c r="G122" s="114" t="str">
        <f t="shared" si="3"/>
        <v/>
      </c>
      <c r="H122" s="88"/>
      <c r="I122" s="88"/>
      <c r="J122" s="118"/>
      <c r="K122" s="136">
        <f>('commute monthly billing'!Q122/12*H122)</f>
        <v>0</v>
      </c>
      <c r="L122" s="144">
        <f>('commute monthly billing'!Q122)</f>
        <v>0</v>
      </c>
      <c r="M122" s="121"/>
      <c r="N122" s="121"/>
      <c r="O122" s="121"/>
    </row>
    <row r="123" spans="2:15" ht="13.5" thickBot="1" x14ac:dyDescent="0.25">
      <c r="B123" s="116"/>
      <c r="C123" s="88"/>
      <c r="D123" s="88"/>
      <c r="E123" s="88"/>
      <c r="F123" s="114">
        <v>5</v>
      </c>
      <c r="G123" s="114" t="str">
        <f t="shared" si="3"/>
        <v/>
      </c>
      <c r="H123" s="88"/>
      <c r="I123" s="88"/>
      <c r="J123" s="118"/>
      <c r="K123" s="136">
        <f>('commute monthly billing'!Q123/12*H123)</f>
        <v>0</v>
      </c>
      <c r="L123" s="144">
        <f>('commute monthly billing'!Q123)</f>
        <v>0</v>
      </c>
      <c r="M123" s="121"/>
      <c r="N123" s="121"/>
      <c r="O123" s="121"/>
    </row>
    <row r="124" spans="2:15" ht="13.5" thickBot="1" x14ac:dyDescent="0.25">
      <c r="B124" s="116"/>
      <c r="C124" s="88"/>
      <c r="D124" s="88"/>
      <c r="E124" s="88"/>
      <c r="F124" s="114">
        <v>5</v>
      </c>
      <c r="G124" s="114" t="str">
        <f t="shared" si="3"/>
        <v/>
      </c>
      <c r="H124" s="88"/>
      <c r="I124" s="88"/>
      <c r="J124" s="118"/>
      <c r="K124" s="136">
        <f>('commute monthly billing'!Q124/12*H124)</f>
        <v>0</v>
      </c>
      <c r="L124" s="144">
        <f>('commute monthly billing'!Q124)</f>
        <v>0</v>
      </c>
      <c r="M124" s="121"/>
      <c r="N124" s="121"/>
      <c r="O124" s="121"/>
    </row>
    <row r="125" spans="2:15" ht="13.5" thickBot="1" x14ac:dyDescent="0.25">
      <c r="B125" s="116"/>
      <c r="C125" s="88"/>
      <c r="D125" s="88"/>
      <c r="E125" s="88"/>
      <c r="F125" s="114">
        <v>5</v>
      </c>
      <c r="G125" s="114" t="str">
        <f t="shared" si="3"/>
        <v/>
      </c>
      <c r="H125" s="88"/>
      <c r="I125" s="88"/>
      <c r="J125" s="118"/>
      <c r="K125" s="136">
        <f>('commute monthly billing'!Q125/12*H125)</f>
        <v>0</v>
      </c>
      <c r="L125" s="144">
        <f>('commute monthly billing'!Q125)</f>
        <v>0</v>
      </c>
      <c r="M125" s="121"/>
      <c r="N125" s="121"/>
      <c r="O125" s="121"/>
    </row>
    <row r="126" spans="2:15" ht="13.5" thickBot="1" x14ac:dyDescent="0.25">
      <c r="B126" s="116"/>
      <c r="C126" s="88"/>
      <c r="D126" s="88"/>
      <c r="E126" s="88"/>
      <c r="F126" s="114">
        <v>5</v>
      </c>
      <c r="G126" s="114" t="str">
        <f t="shared" si="3"/>
        <v/>
      </c>
      <c r="H126" s="88"/>
      <c r="I126" s="88"/>
      <c r="J126" s="118"/>
      <c r="K126" s="136">
        <f>('commute monthly billing'!Q126/12*H126)</f>
        <v>0</v>
      </c>
      <c r="L126" s="144">
        <f>('commute monthly billing'!Q126)</f>
        <v>0</v>
      </c>
      <c r="M126" s="121"/>
      <c r="N126" s="121"/>
      <c r="O126" s="121"/>
    </row>
    <row r="127" spans="2:15" ht="13.5" thickBot="1" x14ac:dyDescent="0.25">
      <c r="B127" s="116"/>
      <c r="C127" s="88"/>
      <c r="D127" s="88"/>
      <c r="E127" s="88"/>
      <c r="F127" s="114">
        <v>5</v>
      </c>
      <c r="G127" s="114" t="str">
        <f t="shared" si="3"/>
        <v/>
      </c>
      <c r="H127" s="88"/>
      <c r="I127" s="88"/>
      <c r="J127" s="118"/>
      <c r="K127" s="136">
        <f>('commute monthly billing'!Q127/12*H127)</f>
        <v>0</v>
      </c>
      <c r="L127" s="144">
        <f>('commute monthly billing'!Q127)</f>
        <v>0</v>
      </c>
      <c r="M127" s="121"/>
      <c r="N127" s="121"/>
      <c r="O127" s="121"/>
    </row>
    <row r="128" spans="2:15" ht="13.5" thickBot="1" x14ac:dyDescent="0.25">
      <c r="B128" s="116"/>
      <c r="C128" s="88"/>
      <c r="D128" s="88"/>
      <c r="E128" s="88"/>
      <c r="F128" s="114">
        <v>5</v>
      </c>
      <c r="G128" s="114" t="str">
        <f t="shared" si="3"/>
        <v/>
      </c>
      <c r="H128" s="88"/>
      <c r="I128" s="88"/>
      <c r="J128" s="118"/>
      <c r="K128" s="136">
        <f>('commute monthly billing'!Q128/12*H128)</f>
        <v>0</v>
      </c>
      <c r="L128" s="144">
        <f>('commute monthly billing'!Q128)</f>
        <v>0</v>
      </c>
      <c r="M128" s="121"/>
      <c r="N128" s="121"/>
      <c r="O128" s="121"/>
    </row>
    <row r="129" spans="2:15" ht="13.5" thickBot="1" x14ac:dyDescent="0.25">
      <c r="B129" s="116"/>
      <c r="C129" s="88"/>
      <c r="D129" s="88"/>
      <c r="E129" s="88"/>
      <c r="F129" s="114">
        <v>5</v>
      </c>
      <c r="G129" s="114" t="str">
        <f t="shared" si="3"/>
        <v/>
      </c>
      <c r="H129" s="88"/>
      <c r="I129" s="88"/>
      <c r="J129" s="118"/>
      <c r="K129" s="136">
        <f>('commute monthly billing'!Q129/12*H129)</f>
        <v>0</v>
      </c>
      <c r="L129" s="144">
        <f>('commute monthly billing'!Q129)</f>
        <v>0</v>
      </c>
      <c r="M129" s="121"/>
      <c r="N129" s="121"/>
      <c r="O129" s="121"/>
    </row>
    <row r="130" spans="2:15" ht="13.5" thickBot="1" x14ac:dyDescent="0.25">
      <c r="B130" s="116"/>
      <c r="C130" s="88"/>
      <c r="D130" s="88"/>
      <c r="E130" s="88"/>
      <c r="F130" s="114">
        <v>5</v>
      </c>
      <c r="G130" s="114" t="str">
        <f t="shared" si="3"/>
        <v/>
      </c>
      <c r="H130" s="88"/>
      <c r="I130" s="88"/>
      <c r="J130" s="118"/>
      <c r="K130" s="136">
        <f>('commute monthly billing'!Q130/12*H130)</f>
        <v>0</v>
      </c>
      <c r="L130" s="144">
        <f>('commute monthly billing'!Q130)</f>
        <v>0</v>
      </c>
      <c r="M130" s="121"/>
      <c r="N130" s="121"/>
      <c r="O130" s="121"/>
    </row>
    <row r="131" spans="2:15" ht="13.5" thickBot="1" x14ac:dyDescent="0.25">
      <c r="B131" s="116"/>
      <c r="C131" s="88"/>
      <c r="D131" s="88"/>
      <c r="E131" s="88"/>
      <c r="F131" s="114">
        <v>5</v>
      </c>
      <c r="G131" s="114" t="str">
        <f t="shared" si="3"/>
        <v/>
      </c>
      <c r="H131" s="88"/>
      <c r="I131" s="88"/>
      <c r="J131" s="118"/>
      <c r="K131" s="136">
        <f>('commute monthly billing'!Q131/12*H131)</f>
        <v>0</v>
      </c>
      <c r="L131" s="144">
        <f>('commute monthly billing'!Q131)</f>
        <v>0</v>
      </c>
      <c r="M131" s="121"/>
      <c r="N131" s="121"/>
      <c r="O131" s="121"/>
    </row>
    <row r="132" spans="2:15" ht="13.5" thickBot="1" x14ac:dyDescent="0.25">
      <c r="B132" s="116"/>
      <c r="C132" s="88"/>
      <c r="D132" s="88"/>
      <c r="E132" s="88"/>
      <c r="F132" s="114">
        <v>5</v>
      </c>
      <c r="G132" s="114" t="str">
        <f t="shared" si="3"/>
        <v/>
      </c>
      <c r="H132" s="88"/>
      <c r="I132" s="88"/>
      <c r="J132" s="118"/>
      <c r="K132" s="136">
        <f>('commute monthly billing'!Q132/12*H132)</f>
        <v>0</v>
      </c>
      <c r="L132" s="144">
        <f>('commute monthly billing'!Q132)</f>
        <v>0</v>
      </c>
      <c r="M132" s="121"/>
      <c r="N132" s="121"/>
      <c r="O132" s="121"/>
    </row>
    <row r="133" spans="2:15" ht="13.5" thickBot="1" x14ac:dyDescent="0.25">
      <c r="B133" s="116"/>
      <c r="C133" s="88"/>
      <c r="D133" s="88"/>
      <c r="E133" s="88"/>
      <c r="F133" s="114">
        <v>5</v>
      </c>
      <c r="G133" s="114" t="str">
        <f t="shared" si="3"/>
        <v/>
      </c>
      <c r="H133" s="88"/>
      <c r="I133" s="88"/>
      <c r="J133" s="118"/>
      <c r="K133" s="136">
        <f>('commute monthly billing'!Q133/12*H133)</f>
        <v>0</v>
      </c>
      <c r="L133" s="144">
        <f>('commute monthly billing'!Q133)</f>
        <v>0</v>
      </c>
      <c r="M133" s="121"/>
      <c r="N133" s="121"/>
      <c r="O133" s="121"/>
    </row>
    <row r="134" spans="2:15" ht="13.5" thickBot="1" x14ac:dyDescent="0.25">
      <c r="B134" s="116"/>
      <c r="C134" s="88"/>
      <c r="D134" s="88"/>
      <c r="E134" s="88"/>
      <c r="F134" s="114">
        <v>5</v>
      </c>
      <c r="G134" s="114" t="str">
        <f t="shared" si="3"/>
        <v/>
      </c>
      <c r="H134" s="88"/>
      <c r="I134" s="88"/>
      <c r="J134" s="118"/>
      <c r="K134" s="136">
        <f>('commute monthly billing'!Q134/12*H134)</f>
        <v>0</v>
      </c>
      <c r="L134" s="144">
        <f>('commute monthly billing'!Q134)</f>
        <v>0</v>
      </c>
      <c r="M134" s="121"/>
      <c r="N134" s="121"/>
      <c r="O134" s="121"/>
    </row>
    <row r="135" spans="2:15" ht="13.5" thickBot="1" x14ac:dyDescent="0.25">
      <c r="B135" s="116"/>
      <c r="C135" s="88"/>
      <c r="D135" s="88"/>
      <c r="E135" s="88"/>
      <c r="F135" s="114">
        <v>5</v>
      </c>
      <c r="G135" s="114" t="str">
        <f t="shared" si="3"/>
        <v/>
      </c>
      <c r="H135" s="88"/>
      <c r="I135" s="88"/>
      <c r="J135" s="118"/>
      <c r="K135" s="136">
        <f>('commute monthly billing'!Q135/12*H135)</f>
        <v>0</v>
      </c>
      <c r="L135" s="144">
        <f>('commute monthly billing'!Q135)</f>
        <v>0</v>
      </c>
      <c r="M135" s="121"/>
      <c r="N135" s="121"/>
      <c r="O135" s="121"/>
    </row>
    <row r="136" spans="2:15" ht="13.5" thickBot="1" x14ac:dyDescent="0.25">
      <c r="B136" s="116"/>
      <c r="C136" s="88"/>
      <c r="D136" s="88"/>
      <c r="E136" s="88"/>
      <c r="F136" s="114">
        <v>5</v>
      </c>
      <c r="G136" s="114" t="str">
        <f t="shared" si="3"/>
        <v/>
      </c>
      <c r="H136" s="88"/>
      <c r="I136" s="88"/>
      <c r="J136" s="118"/>
      <c r="K136" s="136">
        <f>('commute monthly billing'!Q136/12*H136)</f>
        <v>0</v>
      </c>
      <c r="L136" s="144">
        <f>('commute monthly billing'!Q136)</f>
        <v>0</v>
      </c>
      <c r="M136" s="121"/>
      <c r="N136" s="121"/>
      <c r="O136" s="121"/>
    </row>
    <row r="137" spans="2:15" ht="13.5" thickBot="1" x14ac:dyDescent="0.25">
      <c r="B137" s="116"/>
      <c r="C137" s="88"/>
      <c r="D137" s="88"/>
      <c r="E137" s="88"/>
      <c r="F137" s="114">
        <v>5</v>
      </c>
      <c r="G137" s="114" t="str">
        <f t="shared" si="3"/>
        <v/>
      </c>
      <c r="H137" s="88"/>
      <c r="I137" s="88"/>
      <c r="J137" s="118"/>
      <c r="K137" s="136">
        <f>('commute monthly billing'!Q137/12*H137)</f>
        <v>0</v>
      </c>
      <c r="L137" s="144">
        <f>('commute monthly billing'!Q137)</f>
        <v>0</v>
      </c>
      <c r="M137" s="121"/>
      <c r="N137" s="121"/>
      <c r="O137" s="121"/>
    </row>
    <row r="138" spans="2:15" ht="13.5" thickBot="1" x14ac:dyDescent="0.25">
      <c r="B138" s="116"/>
      <c r="C138" s="88"/>
      <c r="D138" s="88"/>
      <c r="E138" s="88"/>
      <c r="F138" s="114">
        <v>5</v>
      </c>
      <c r="G138" s="114" t="str">
        <f t="shared" si="3"/>
        <v/>
      </c>
      <c r="H138" s="88"/>
      <c r="I138" s="88"/>
      <c r="J138" s="118"/>
      <c r="K138" s="136">
        <f>('commute monthly billing'!Q138/12*H138)</f>
        <v>0</v>
      </c>
      <c r="L138" s="144">
        <f>('commute monthly billing'!Q138)</f>
        <v>0</v>
      </c>
      <c r="M138" s="121"/>
      <c r="N138" s="121"/>
      <c r="O138" s="121"/>
    </row>
    <row r="139" spans="2:15" ht="13.5" thickBot="1" x14ac:dyDescent="0.25">
      <c r="B139" s="116"/>
      <c r="C139" s="88"/>
      <c r="D139" s="88"/>
      <c r="E139" s="88"/>
      <c r="F139" s="114">
        <v>5</v>
      </c>
      <c r="G139" s="114" t="str">
        <f t="shared" si="3"/>
        <v/>
      </c>
      <c r="H139" s="88"/>
      <c r="I139" s="88"/>
      <c r="J139" s="118"/>
      <c r="K139" s="136">
        <f>('commute monthly billing'!Q139/12*H139)</f>
        <v>0</v>
      </c>
      <c r="L139" s="144">
        <f>('commute monthly billing'!Q139)</f>
        <v>0</v>
      </c>
      <c r="M139" s="121"/>
      <c r="N139" s="121"/>
      <c r="O139" s="121"/>
    </row>
    <row r="140" spans="2:15" ht="13.5" thickBot="1" x14ac:dyDescent="0.25">
      <c r="B140" s="116"/>
      <c r="C140" s="88"/>
      <c r="D140" s="88"/>
      <c r="E140" s="88"/>
      <c r="F140" s="114">
        <v>5</v>
      </c>
      <c r="G140" s="114" t="str">
        <f t="shared" si="3"/>
        <v/>
      </c>
      <c r="H140" s="88"/>
      <c r="I140" s="88"/>
      <c r="J140" s="118"/>
      <c r="K140" s="136">
        <f>('commute monthly billing'!Q140/12*H140)</f>
        <v>0</v>
      </c>
      <c r="L140" s="144">
        <f>('commute monthly billing'!Q140)</f>
        <v>0</v>
      </c>
      <c r="M140" s="121"/>
      <c r="N140" s="121"/>
      <c r="O140" s="121"/>
    </row>
    <row r="141" spans="2:15" ht="13.5" thickBot="1" x14ac:dyDescent="0.25">
      <c r="B141" s="116"/>
      <c r="C141" s="88"/>
      <c r="D141" s="88"/>
      <c r="E141" s="88"/>
      <c r="F141" s="114">
        <v>5</v>
      </c>
      <c r="G141" s="114" t="str">
        <f t="shared" si="3"/>
        <v/>
      </c>
      <c r="H141" s="88"/>
      <c r="I141" s="88"/>
      <c r="J141" s="118"/>
      <c r="K141" s="136">
        <f>('commute monthly billing'!Q141/12*H141)</f>
        <v>0</v>
      </c>
      <c r="L141" s="144">
        <f>('commute monthly billing'!Q141)</f>
        <v>0</v>
      </c>
      <c r="M141" s="121"/>
      <c r="N141" s="121"/>
      <c r="O141" s="121"/>
    </row>
    <row r="142" spans="2:15" ht="13.5" thickBot="1" x14ac:dyDescent="0.25">
      <c r="B142" s="116"/>
      <c r="C142" s="88"/>
      <c r="D142" s="88"/>
      <c r="E142" s="88"/>
      <c r="F142" s="114">
        <v>5</v>
      </c>
      <c r="G142" s="114" t="str">
        <f t="shared" si="3"/>
        <v/>
      </c>
      <c r="H142" s="88"/>
      <c r="I142" s="88"/>
      <c r="J142" s="118"/>
      <c r="K142" s="136">
        <f>('commute monthly billing'!Q142/12*H142)</f>
        <v>0</v>
      </c>
      <c r="L142" s="144">
        <f>('commute monthly billing'!Q142)</f>
        <v>0</v>
      </c>
      <c r="M142" s="121"/>
      <c r="N142" s="121"/>
      <c r="O142" s="121"/>
    </row>
    <row r="143" spans="2:15" ht="13.5" thickBot="1" x14ac:dyDescent="0.25">
      <c r="B143" s="116"/>
      <c r="C143" s="88"/>
      <c r="D143" s="88"/>
      <c r="E143" s="88"/>
      <c r="F143" s="114">
        <v>5</v>
      </c>
      <c r="G143" s="114" t="str">
        <f t="shared" si="3"/>
        <v/>
      </c>
      <c r="H143" s="88"/>
      <c r="I143" s="88"/>
      <c r="J143" s="118"/>
      <c r="K143" s="136">
        <f>('commute monthly billing'!Q143/12*H143)</f>
        <v>0</v>
      </c>
      <c r="L143" s="144">
        <f>('commute monthly billing'!Q143)</f>
        <v>0</v>
      </c>
      <c r="M143" s="121"/>
      <c r="N143" s="121"/>
      <c r="O143" s="121"/>
    </row>
    <row r="144" spans="2:15" ht="13.5" thickBot="1" x14ac:dyDescent="0.25">
      <c r="B144" s="116"/>
      <c r="C144" s="88"/>
      <c r="D144" s="88"/>
      <c r="E144" s="88"/>
      <c r="F144" s="114">
        <v>5</v>
      </c>
      <c r="G144" s="114" t="str">
        <f t="shared" si="3"/>
        <v/>
      </c>
      <c r="H144" s="88"/>
      <c r="I144" s="88"/>
      <c r="J144" s="118"/>
      <c r="K144" s="136">
        <f>('commute monthly billing'!Q144/12*H144)</f>
        <v>0</v>
      </c>
      <c r="L144" s="144">
        <f>('commute monthly billing'!Q144)</f>
        <v>0</v>
      </c>
      <c r="M144" s="121"/>
      <c r="N144" s="121"/>
      <c r="O144" s="121"/>
    </row>
    <row r="145" spans="2:15" ht="13.5" thickBot="1" x14ac:dyDescent="0.25">
      <c r="B145" s="116"/>
      <c r="C145" s="88"/>
      <c r="D145" s="88"/>
      <c r="E145" s="88"/>
      <c r="F145" s="114">
        <v>5</v>
      </c>
      <c r="G145" s="114" t="str">
        <f t="shared" si="3"/>
        <v/>
      </c>
      <c r="H145" s="88"/>
      <c r="I145" s="88"/>
      <c r="J145" s="118"/>
      <c r="K145" s="136">
        <f>('commute monthly billing'!Q145/12*H145)</f>
        <v>0</v>
      </c>
      <c r="L145" s="144">
        <f>('commute monthly billing'!Q145)</f>
        <v>0</v>
      </c>
      <c r="M145" s="121"/>
      <c r="N145" s="121"/>
      <c r="O145" s="121"/>
    </row>
    <row r="146" spans="2:15" ht="13.5" thickBot="1" x14ac:dyDescent="0.25">
      <c r="B146" s="116"/>
      <c r="C146" s="88"/>
      <c r="D146" s="88"/>
      <c r="E146" s="88"/>
      <c r="F146" s="114">
        <v>5</v>
      </c>
      <c r="G146" s="114" t="str">
        <f t="shared" si="3"/>
        <v/>
      </c>
      <c r="H146" s="88"/>
      <c r="I146" s="88"/>
      <c r="J146" s="118"/>
      <c r="K146" s="136">
        <f>('commute monthly billing'!Q146/12*H146)</f>
        <v>0</v>
      </c>
      <c r="L146" s="144">
        <f>('commute monthly billing'!Q146)</f>
        <v>0</v>
      </c>
      <c r="M146" s="121"/>
      <c r="N146" s="121"/>
      <c r="O146" s="121"/>
    </row>
    <row r="147" spans="2:15" ht="13.5" thickBot="1" x14ac:dyDescent="0.25">
      <c r="B147" s="116"/>
      <c r="C147" s="88"/>
      <c r="D147" s="88"/>
      <c r="E147" s="88"/>
      <c r="F147" s="114">
        <v>5</v>
      </c>
      <c r="G147" s="114" t="str">
        <f t="shared" si="3"/>
        <v/>
      </c>
      <c r="H147" s="88"/>
      <c r="I147" s="88"/>
      <c r="J147" s="118"/>
      <c r="K147" s="136">
        <f>('commute monthly billing'!Q147/12*H147)</f>
        <v>0</v>
      </c>
      <c r="L147" s="144">
        <f>('commute monthly billing'!Q147)</f>
        <v>0</v>
      </c>
      <c r="M147" s="121"/>
      <c r="N147" s="121"/>
      <c r="O147" s="121"/>
    </row>
    <row r="148" spans="2:15" ht="13.5" thickBot="1" x14ac:dyDescent="0.25">
      <c r="B148" s="116"/>
      <c r="C148" s="88"/>
      <c r="D148" s="88"/>
      <c r="E148" s="88"/>
      <c r="F148" s="114">
        <v>5</v>
      </c>
      <c r="G148" s="114" t="str">
        <f t="shared" si="3"/>
        <v/>
      </c>
      <c r="H148" s="88"/>
      <c r="I148" s="88"/>
      <c r="J148" s="118"/>
      <c r="K148" s="136">
        <f>('commute monthly billing'!Q148/12*H148)</f>
        <v>0</v>
      </c>
      <c r="L148" s="144">
        <f>('commute monthly billing'!Q148)</f>
        <v>0</v>
      </c>
      <c r="M148" s="121"/>
      <c r="N148" s="121"/>
      <c r="O148" s="121"/>
    </row>
    <row r="149" spans="2:15" ht="13.5" thickBot="1" x14ac:dyDescent="0.25">
      <c r="B149" s="116"/>
      <c r="C149" s="88"/>
      <c r="D149" s="88"/>
      <c r="E149" s="88"/>
      <c r="F149" s="114">
        <v>5</v>
      </c>
      <c r="G149" s="114" t="str">
        <f t="shared" si="3"/>
        <v/>
      </c>
      <c r="H149" s="88"/>
      <c r="I149" s="88"/>
      <c r="J149" s="118"/>
      <c r="K149" s="136">
        <f>('commute monthly billing'!Q149/12*H149)</f>
        <v>0</v>
      </c>
      <c r="L149" s="144">
        <f>('commute monthly billing'!Q149)</f>
        <v>0</v>
      </c>
      <c r="M149" s="121"/>
      <c r="N149" s="121"/>
      <c r="O149" s="121"/>
    </row>
    <row r="150" spans="2:15" ht="13.5" thickBot="1" x14ac:dyDescent="0.25">
      <c r="B150" s="116"/>
      <c r="C150" s="88"/>
      <c r="D150" s="88"/>
      <c r="E150" s="88"/>
      <c r="F150" s="114">
        <v>5</v>
      </c>
      <c r="G150" s="114" t="str">
        <f t="shared" si="3"/>
        <v/>
      </c>
      <c r="H150" s="88"/>
      <c r="I150" s="88"/>
      <c r="J150" s="118"/>
      <c r="K150" s="136">
        <f>('commute monthly billing'!Q150/12*H150)</f>
        <v>0</v>
      </c>
      <c r="L150" s="144">
        <f>('commute monthly billing'!Q150)</f>
        <v>0</v>
      </c>
      <c r="M150" s="121"/>
      <c r="N150" s="121"/>
      <c r="O150" s="121"/>
    </row>
    <row r="151" spans="2:15" ht="13.5" thickBot="1" x14ac:dyDescent="0.25">
      <c r="B151" s="116"/>
      <c r="C151" s="88"/>
      <c r="D151" s="88"/>
      <c r="E151" s="88"/>
      <c r="F151" s="114">
        <v>5</v>
      </c>
      <c r="G151" s="114" t="str">
        <f t="shared" si="3"/>
        <v/>
      </c>
      <c r="H151" s="88"/>
      <c r="I151" s="88"/>
      <c r="J151" s="118"/>
      <c r="K151" s="136">
        <f>('commute monthly billing'!Q151/12*H151)</f>
        <v>0</v>
      </c>
      <c r="L151" s="144">
        <f>('commute monthly billing'!Q151)</f>
        <v>0</v>
      </c>
      <c r="M151" s="121"/>
      <c r="N151" s="121"/>
      <c r="O151" s="121"/>
    </row>
    <row r="152" spans="2:15" ht="13.5" thickBot="1" x14ac:dyDescent="0.25">
      <c r="B152" s="116"/>
      <c r="C152" s="88"/>
      <c r="D152" s="88"/>
      <c r="E152" s="88"/>
      <c r="F152" s="114">
        <v>5</v>
      </c>
      <c r="G152" s="114" t="str">
        <f t="shared" si="3"/>
        <v/>
      </c>
      <c r="H152" s="88"/>
      <c r="I152" s="88"/>
      <c r="J152" s="118"/>
      <c r="K152" s="136">
        <f>('commute monthly billing'!Q152/12*H152)</f>
        <v>0</v>
      </c>
      <c r="L152" s="144">
        <f>('commute monthly billing'!Q152)</f>
        <v>0</v>
      </c>
      <c r="M152" s="121"/>
      <c r="N152" s="121"/>
      <c r="O152" s="121"/>
    </row>
    <row r="153" spans="2:15" ht="13.5" thickBot="1" x14ac:dyDescent="0.25">
      <c r="B153" s="116"/>
      <c r="C153" s="88"/>
      <c r="D153" s="88"/>
      <c r="E153" s="88"/>
      <c r="F153" s="114">
        <v>5</v>
      </c>
      <c r="G153" s="114" t="str">
        <f t="shared" si="3"/>
        <v/>
      </c>
      <c r="H153" s="88"/>
      <c r="I153" s="88"/>
      <c r="J153" s="118"/>
      <c r="K153" s="136">
        <f>('commute monthly billing'!Q153/12*H153)</f>
        <v>0</v>
      </c>
      <c r="L153" s="144">
        <f>('commute monthly billing'!Q153)</f>
        <v>0</v>
      </c>
      <c r="M153" s="121"/>
      <c r="N153" s="121"/>
      <c r="O153" s="121"/>
    </row>
    <row r="154" spans="2:15" ht="13.5" thickBot="1" x14ac:dyDescent="0.25">
      <c r="B154" s="116"/>
      <c r="C154" s="88"/>
      <c r="D154" s="88"/>
      <c r="E154" s="88"/>
      <c r="F154" s="114">
        <v>5</v>
      </c>
      <c r="G154" s="114" t="str">
        <f t="shared" si="3"/>
        <v/>
      </c>
      <c r="H154" s="88"/>
      <c r="I154" s="88"/>
      <c r="J154" s="118"/>
      <c r="K154" s="136">
        <f>('commute monthly billing'!Q154/12*H154)</f>
        <v>0</v>
      </c>
      <c r="L154" s="144">
        <f>('commute monthly billing'!Q154)</f>
        <v>0</v>
      </c>
      <c r="M154" s="121"/>
      <c r="N154" s="121"/>
      <c r="O154" s="121"/>
    </row>
    <row r="155" spans="2:15" ht="13.5" thickBot="1" x14ac:dyDescent="0.25">
      <c r="B155" s="116"/>
      <c r="C155" s="88"/>
      <c r="D155" s="88"/>
      <c r="E155" s="88"/>
      <c r="F155" s="114">
        <v>5</v>
      </c>
      <c r="G155" s="114" t="str">
        <f t="shared" si="3"/>
        <v/>
      </c>
      <c r="H155" s="88"/>
      <c r="I155" s="88"/>
      <c r="J155" s="118"/>
      <c r="K155" s="136">
        <f>('commute monthly billing'!Q155/12*H155)</f>
        <v>0</v>
      </c>
      <c r="L155" s="144">
        <f>('commute monthly billing'!Q155)</f>
        <v>0</v>
      </c>
      <c r="M155" s="121"/>
      <c r="N155" s="121"/>
      <c r="O155" s="121"/>
    </row>
    <row r="156" spans="2:15" ht="13.5" thickBot="1" x14ac:dyDescent="0.25">
      <c r="B156" s="116"/>
      <c r="C156" s="88"/>
      <c r="D156" s="88"/>
      <c r="E156" s="88"/>
      <c r="F156" s="114">
        <v>5</v>
      </c>
      <c r="G156" s="114" t="str">
        <f t="shared" si="3"/>
        <v/>
      </c>
      <c r="H156" s="88"/>
      <c r="I156" s="88"/>
      <c r="J156" s="118"/>
      <c r="K156" s="136">
        <f>('commute monthly billing'!Q156/12*H156)</f>
        <v>0</v>
      </c>
      <c r="L156" s="144">
        <f>('commute monthly billing'!Q156)</f>
        <v>0</v>
      </c>
      <c r="M156" s="121"/>
      <c r="N156" s="121"/>
      <c r="O156" s="121"/>
    </row>
    <row r="157" spans="2:15" ht="13.5" thickBot="1" x14ac:dyDescent="0.25">
      <c r="B157" s="116"/>
      <c r="C157" s="88"/>
      <c r="D157" s="88"/>
      <c r="E157" s="88"/>
      <c r="F157" s="114">
        <v>5</v>
      </c>
      <c r="G157" s="114" t="str">
        <f t="shared" si="3"/>
        <v/>
      </c>
      <c r="H157" s="88"/>
      <c r="I157" s="88"/>
      <c r="J157" s="118"/>
      <c r="K157" s="136">
        <f>('commute monthly billing'!Q157/12*H157)</f>
        <v>0</v>
      </c>
      <c r="L157" s="144">
        <f>('commute monthly billing'!Q157)</f>
        <v>0</v>
      </c>
      <c r="M157" s="121"/>
      <c r="N157" s="121"/>
      <c r="O157" s="121"/>
    </row>
    <row r="158" spans="2:15" ht="13.5" thickBot="1" x14ac:dyDescent="0.25">
      <c r="B158" s="116"/>
      <c r="C158" s="88"/>
      <c r="D158" s="88"/>
      <c r="E158" s="88"/>
      <c r="F158" s="114">
        <v>5</v>
      </c>
      <c r="G158" s="114" t="str">
        <f t="shared" si="3"/>
        <v/>
      </c>
      <c r="H158" s="88"/>
      <c r="I158" s="88"/>
      <c r="J158" s="118"/>
      <c r="K158" s="136">
        <f>('commute monthly billing'!Q158/12*H158)</f>
        <v>0</v>
      </c>
      <c r="L158" s="144">
        <f>('commute monthly billing'!Q158)</f>
        <v>0</v>
      </c>
      <c r="M158" s="121"/>
      <c r="N158" s="121"/>
      <c r="O158" s="121"/>
    </row>
  </sheetData>
  <sheetProtection algorithmName="SHA-512" hashValue="HvjUSoDQl+nNueZ0irl+cXu2D8RdCqAp22feOEjnDD42IDnOJsuK3JwdRXyX1fvH3TdWuPD5by6GLK5GN2lFhQ==" saltValue="Y5O6RykyEnn17iuRM26erQ==" spinCount="100000" sheet="1" formatCells="0" insertRows="0" deleteRows="0" sort="0" autoFilter="0" pivotTables="0"/>
  <mergeCells count="1">
    <mergeCell ref="B2:I2"/>
  </mergeCells>
  <phoneticPr fontId="15" type="noConversion"/>
  <dataValidations disablePrompts="1" count="2">
    <dataValidation type="list" allowBlank="1" showInputMessage="1" showErrorMessage="1" sqref="I10:J158" xr:uid="{00000000-0002-0000-0100-000000000000}">
      <formula1>$AK$73:$AK$74</formula1>
    </dataValidation>
    <dataValidation type="list" allowBlank="1" showInputMessage="1" showErrorMessage="1" sqref="D10:D38" xr:uid="{00000000-0002-0000-0100-000001000000}">
      <formula1>$AK$78:$AK$79</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B1:AJ55"/>
  <sheetViews>
    <sheetView workbookViewId="0">
      <selection activeCell="C13" sqref="C13"/>
    </sheetView>
  </sheetViews>
  <sheetFormatPr defaultRowHeight="12.75" x14ac:dyDescent="0.2"/>
  <cols>
    <col min="2" max="2" width="60.85546875" customWidth="1"/>
    <col min="3" max="3" width="28.28515625" bestFit="1" customWidth="1"/>
    <col min="4" max="4" width="9.7109375" customWidth="1"/>
    <col min="6" max="6" width="24.7109375" customWidth="1"/>
  </cols>
  <sheetData>
    <row r="1" spans="2:36" ht="13.5" thickBot="1" x14ac:dyDescent="0.25"/>
    <row r="2" spans="2:36" x14ac:dyDescent="0.2">
      <c r="B2" s="97"/>
      <c r="C2" s="98"/>
      <c r="D2" s="4"/>
    </row>
    <row r="3" spans="2:36" ht="18" x14ac:dyDescent="0.25">
      <c r="B3" s="99" t="s">
        <v>129</v>
      </c>
      <c r="C3" s="100"/>
      <c r="D3" s="4"/>
    </row>
    <row r="4" spans="2:36" x14ac:dyDescent="0.2">
      <c r="B4" s="66"/>
      <c r="C4" s="101"/>
      <c r="D4" s="4"/>
    </row>
    <row r="5" spans="2:36" ht="15.75" x14ac:dyDescent="0.25">
      <c r="B5" s="52" t="s">
        <v>97</v>
      </c>
      <c r="C5" s="102"/>
      <c r="D5" s="17"/>
    </row>
    <row r="6" spans="2:36" ht="15" x14ac:dyDescent="0.2">
      <c r="B6" s="133"/>
      <c r="C6" s="101"/>
      <c r="D6" s="17"/>
    </row>
    <row r="7" spans="2:36" ht="18" x14ac:dyDescent="0.25">
      <c r="B7" s="206"/>
      <c r="C7" s="207"/>
      <c r="D7" s="92"/>
      <c r="AI7" s="90" t="s">
        <v>31</v>
      </c>
      <c r="AJ7" s="91">
        <v>1.1948000000000001</v>
      </c>
    </row>
    <row r="8" spans="2:36" ht="15.75" x14ac:dyDescent="0.25">
      <c r="B8" s="52" t="s">
        <v>8</v>
      </c>
      <c r="C8" s="127">
        <v>0.97</v>
      </c>
      <c r="D8" s="53"/>
      <c r="AI8" s="90" t="s">
        <v>32</v>
      </c>
      <c r="AJ8" s="91">
        <v>0.94969999999999999</v>
      </c>
    </row>
    <row r="9" spans="2:36" ht="15.75" x14ac:dyDescent="0.25">
      <c r="B9" s="52" t="s">
        <v>9</v>
      </c>
      <c r="C9" s="131">
        <f>C8/2</f>
        <v>0.48499999999999999</v>
      </c>
      <c r="D9" s="53"/>
      <c r="AI9" s="90" t="s">
        <v>33</v>
      </c>
      <c r="AJ9" s="91">
        <v>0.50349999999999995</v>
      </c>
    </row>
    <row r="10" spans="2:36" ht="15.75" x14ac:dyDescent="0.25">
      <c r="B10" s="52" t="s">
        <v>12</v>
      </c>
      <c r="C10" s="128">
        <v>0.03</v>
      </c>
      <c r="D10" s="53"/>
      <c r="AI10" s="90" t="s">
        <v>34</v>
      </c>
      <c r="AJ10" s="91">
        <v>1.0972</v>
      </c>
    </row>
    <row r="11" spans="2:36" ht="15.75" x14ac:dyDescent="0.25">
      <c r="B11" s="52" t="s">
        <v>11</v>
      </c>
      <c r="C11" s="130">
        <f>ROUND(C8*(1+C10),2)</f>
        <v>1</v>
      </c>
      <c r="D11" s="53"/>
      <c r="AI11" s="90" t="s">
        <v>35</v>
      </c>
      <c r="AJ11" s="91">
        <v>1.6560999999999999</v>
      </c>
    </row>
    <row r="12" spans="2:36" ht="15.75" x14ac:dyDescent="0.25">
      <c r="B12" s="52" t="s">
        <v>10</v>
      </c>
      <c r="C12" s="130">
        <f>ROUND(C9*(1+C10),2)</f>
        <v>0.5</v>
      </c>
      <c r="D12" s="53"/>
      <c r="AI12" s="90" t="s">
        <v>36</v>
      </c>
      <c r="AJ12" s="91">
        <v>0.96630000000000005</v>
      </c>
    </row>
    <row r="13" spans="2:36" ht="15.75" x14ac:dyDescent="0.25">
      <c r="B13" s="56" t="s">
        <v>7</v>
      </c>
      <c r="C13" s="103">
        <v>0.2</v>
      </c>
      <c r="D13" s="53"/>
      <c r="AI13" s="90" t="s">
        <v>37</v>
      </c>
      <c r="AJ13" s="91">
        <v>0.98409999999999997</v>
      </c>
    </row>
    <row r="14" spans="2:36" ht="15.75" x14ac:dyDescent="0.25">
      <c r="B14" s="56" t="s">
        <v>6</v>
      </c>
      <c r="C14" s="104">
        <v>33</v>
      </c>
      <c r="D14" s="53"/>
      <c r="AI14" s="90" t="s">
        <v>38</v>
      </c>
      <c r="AJ14" s="91">
        <v>0.50349999999999995</v>
      </c>
    </row>
    <row r="15" spans="2:36" ht="15.75" x14ac:dyDescent="0.25">
      <c r="B15" s="56" t="s">
        <v>91</v>
      </c>
      <c r="C15" s="105">
        <v>7800</v>
      </c>
      <c r="D15" s="93"/>
      <c r="AI15" s="90" t="s">
        <v>39</v>
      </c>
      <c r="AJ15" s="91">
        <v>0.50349999999999995</v>
      </c>
    </row>
    <row r="16" spans="2:36" ht="15.75" x14ac:dyDescent="0.25">
      <c r="B16" s="129" t="s">
        <v>90</v>
      </c>
      <c r="C16" s="101"/>
      <c r="D16" s="94"/>
      <c r="AI16" s="90" t="s">
        <v>40</v>
      </c>
      <c r="AJ16" s="91">
        <v>1.3250999999999999</v>
      </c>
    </row>
    <row r="17" spans="2:36" ht="15.75" x14ac:dyDescent="0.2">
      <c r="B17" s="56"/>
      <c r="C17" s="101"/>
      <c r="D17" s="95"/>
      <c r="AI17" s="90" t="s">
        <v>41</v>
      </c>
      <c r="AJ17" s="91">
        <v>0.83050000000000002</v>
      </c>
    </row>
    <row r="18" spans="2:36" ht="15.75" x14ac:dyDescent="0.25">
      <c r="B18" s="61"/>
      <c r="C18" s="106">
        <v>1</v>
      </c>
      <c r="D18" s="59"/>
      <c r="AI18" s="90" t="s">
        <v>42</v>
      </c>
      <c r="AJ18" s="91">
        <v>1.8543000000000001</v>
      </c>
    </row>
    <row r="19" spans="2:36" ht="21" thickBot="1" x14ac:dyDescent="0.35">
      <c r="B19" s="64"/>
      <c r="C19" s="107"/>
      <c r="D19" s="59"/>
      <c r="AI19" s="90" t="s">
        <v>43</v>
      </c>
      <c r="AJ19" s="91">
        <v>1.7689999999999999</v>
      </c>
    </row>
    <row r="20" spans="2:36" ht="20.25" x14ac:dyDescent="0.3">
      <c r="B20" s="65"/>
      <c r="C20" s="63"/>
      <c r="D20" s="59"/>
      <c r="AI20" s="90" t="s">
        <v>44</v>
      </c>
      <c r="AJ20" s="91">
        <v>0.93359999999999999</v>
      </c>
    </row>
    <row r="21" spans="2:36" ht="20.25" x14ac:dyDescent="0.3">
      <c r="B21" s="65"/>
      <c r="C21" s="96"/>
      <c r="D21" s="53"/>
      <c r="AI21" s="90" t="s">
        <v>45</v>
      </c>
      <c r="AJ21" s="91">
        <v>0.97760000000000002</v>
      </c>
    </row>
    <row r="22" spans="2:36" x14ac:dyDescent="0.2">
      <c r="B22" s="95"/>
      <c r="C22" s="95"/>
      <c r="D22" s="53"/>
      <c r="AI22" s="90" t="s">
        <v>46</v>
      </c>
      <c r="AJ22" s="91">
        <v>1.0124</v>
      </c>
    </row>
    <row r="23" spans="2:36" x14ac:dyDescent="0.2">
      <c r="B23" s="95"/>
      <c r="C23" s="95"/>
      <c r="D23" s="53"/>
      <c r="AI23" s="90" t="s">
        <v>47</v>
      </c>
      <c r="AJ23" s="91">
        <v>0.50349999999999995</v>
      </c>
    </row>
    <row r="24" spans="2:36" x14ac:dyDescent="0.2">
      <c r="B24" s="95"/>
      <c r="C24" s="95"/>
      <c r="D24" s="95"/>
      <c r="AI24" s="90" t="s">
        <v>48</v>
      </c>
      <c r="AJ24" s="91">
        <v>0.50349999999999995</v>
      </c>
    </row>
    <row r="25" spans="2:36" x14ac:dyDescent="0.2">
      <c r="B25" s="95"/>
      <c r="C25" s="95"/>
      <c r="D25" s="95"/>
      <c r="AI25" s="90" t="s">
        <v>49</v>
      </c>
      <c r="AJ25" s="91">
        <v>0.92249999999999999</v>
      </c>
    </row>
    <row r="26" spans="2:36" x14ac:dyDescent="0.2">
      <c r="AI26" s="90" t="s">
        <v>50</v>
      </c>
      <c r="AJ26" s="91">
        <v>1.0599000000000001</v>
      </c>
    </row>
    <row r="27" spans="2:36" x14ac:dyDescent="0.2">
      <c r="AI27" s="90" t="s">
        <v>51</v>
      </c>
      <c r="AJ27" s="91">
        <v>1.2370000000000001</v>
      </c>
    </row>
    <row r="28" spans="2:36" x14ac:dyDescent="0.2">
      <c r="AI28" s="90" t="s">
        <v>52</v>
      </c>
      <c r="AJ28" s="91">
        <v>0.50349999999999995</v>
      </c>
    </row>
    <row r="29" spans="2:36" x14ac:dyDescent="0.2">
      <c r="AI29" s="90" t="s">
        <v>53</v>
      </c>
      <c r="AJ29" s="91">
        <v>0.80630000000000002</v>
      </c>
    </row>
    <row r="30" spans="2:36" x14ac:dyDescent="0.2">
      <c r="AI30" s="90" t="s">
        <v>54</v>
      </c>
      <c r="AJ30" s="91">
        <v>0.52010000000000001</v>
      </c>
    </row>
    <row r="31" spans="2:36" x14ac:dyDescent="0.2">
      <c r="AI31" s="90" t="s">
        <v>55</v>
      </c>
      <c r="AJ31" s="91">
        <v>0.67379999999999995</v>
      </c>
    </row>
    <row r="32" spans="2:36" x14ac:dyDescent="0.2">
      <c r="AI32" s="90" t="s">
        <v>56</v>
      </c>
      <c r="AJ32" s="91">
        <v>0.70369999999999999</v>
      </c>
    </row>
    <row r="33" spans="35:36" x14ac:dyDescent="0.2">
      <c r="AI33" s="90" t="s">
        <v>57</v>
      </c>
      <c r="AJ33" s="91">
        <v>1.042</v>
      </c>
    </row>
    <row r="34" spans="35:36" x14ac:dyDescent="0.2">
      <c r="AI34" s="90" t="s">
        <v>58</v>
      </c>
      <c r="AJ34" s="91">
        <v>1.2533000000000001</v>
      </c>
    </row>
    <row r="35" spans="35:36" x14ac:dyDescent="0.2">
      <c r="AI35" s="90" t="s">
        <v>59</v>
      </c>
      <c r="AJ35" s="91">
        <v>0.98909999999999998</v>
      </c>
    </row>
    <row r="36" spans="35:36" x14ac:dyDescent="0.2">
      <c r="AI36" s="90" t="s">
        <v>60</v>
      </c>
      <c r="AJ36" s="91">
        <v>1.3676999999999999</v>
      </c>
    </row>
    <row r="37" spans="35:36" x14ac:dyDescent="0.2">
      <c r="AI37" s="90" t="s">
        <v>61</v>
      </c>
      <c r="AJ37" s="91">
        <v>0.50349999999999995</v>
      </c>
    </row>
    <row r="38" spans="35:36" x14ac:dyDescent="0.2">
      <c r="AI38" s="90" t="s">
        <v>62</v>
      </c>
      <c r="AJ38" s="91">
        <v>1.9955000000000001</v>
      </c>
    </row>
    <row r="39" spans="35:36" x14ac:dyDescent="0.2">
      <c r="AI39" s="90" t="s">
        <v>63</v>
      </c>
      <c r="AJ39" s="91">
        <v>1.3003</v>
      </c>
    </row>
    <row r="40" spans="35:36" x14ac:dyDescent="0.2">
      <c r="AI40" s="90" t="s">
        <v>64</v>
      </c>
      <c r="AJ40" s="91">
        <v>0.84609999999999996</v>
      </c>
    </row>
    <row r="41" spans="35:36" x14ac:dyDescent="0.2">
      <c r="AI41" s="90" t="s">
        <v>65</v>
      </c>
      <c r="AJ41" s="91">
        <v>1.1140000000000001</v>
      </c>
    </row>
    <row r="42" spans="35:36" x14ac:dyDescent="0.2">
      <c r="AI42" s="90" t="s">
        <v>66</v>
      </c>
      <c r="AJ42" s="91">
        <v>0.99929999999999997</v>
      </c>
    </row>
    <row r="43" spans="35:36" x14ac:dyDescent="0.2">
      <c r="AI43" s="90" t="s">
        <v>67</v>
      </c>
      <c r="AJ43" s="91">
        <v>1.1435</v>
      </c>
    </row>
    <row r="44" spans="35:36" x14ac:dyDescent="0.2">
      <c r="AI44" s="90" t="s">
        <v>68</v>
      </c>
      <c r="AJ44" s="91">
        <v>0.66539999999999999</v>
      </c>
    </row>
    <row r="45" spans="35:36" x14ac:dyDescent="0.2">
      <c r="AI45" s="90" t="s">
        <v>69</v>
      </c>
      <c r="AJ45" s="91">
        <v>0.66830000000000001</v>
      </c>
    </row>
    <row r="46" spans="35:36" x14ac:dyDescent="0.2">
      <c r="AI46" s="90" t="s">
        <v>70</v>
      </c>
      <c r="AJ46" s="91">
        <v>1.0245</v>
      </c>
    </row>
    <row r="47" spans="35:36" x14ac:dyDescent="0.2">
      <c r="AI47" s="90" t="s">
        <v>71</v>
      </c>
      <c r="AJ47" s="91">
        <v>1.2774000000000001</v>
      </c>
    </row>
    <row r="48" spans="35:36" x14ac:dyDescent="0.2">
      <c r="AI48" s="90" t="s">
        <v>72</v>
      </c>
      <c r="AJ48" s="91">
        <v>0.90980000000000005</v>
      </c>
    </row>
    <row r="49" spans="35:36" x14ac:dyDescent="0.2">
      <c r="AI49" s="90" t="s">
        <v>73</v>
      </c>
      <c r="AJ49" s="91">
        <v>0.50349999999999995</v>
      </c>
    </row>
    <row r="50" spans="35:36" x14ac:dyDescent="0.2">
      <c r="AI50" s="90" t="s">
        <v>74</v>
      </c>
      <c r="AJ50" s="91">
        <v>0.50349999999999995</v>
      </c>
    </row>
    <row r="51" spans="35:36" x14ac:dyDescent="0.2">
      <c r="AI51" s="90" t="s">
        <v>75</v>
      </c>
      <c r="AJ51" s="91">
        <v>1.2451000000000001</v>
      </c>
    </row>
    <row r="52" spans="35:36" x14ac:dyDescent="0.2">
      <c r="AI52" s="90" t="s">
        <v>76</v>
      </c>
      <c r="AJ52" s="91">
        <v>1.6152</v>
      </c>
    </row>
    <row r="53" spans="35:36" x14ac:dyDescent="0.2">
      <c r="AI53" s="90" t="s">
        <v>77</v>
      </c>
      <c r="AJ53" s="91">
        <v>1.6378999999999999</v>
      </c>
    </row>
    <row r="54" spans="35:36" x14ac:dyDescent="0.2">
      <c r="AI54" s="90" t="s">
        <v>78</v>
      </c>
      <c r="AJ54" s="91">
        <v>0.50349999999999995</v>
      </c>
    </row>
    <row r="55" spans="35:36" x14ac:dyDescent="0.2">
      <c r="AI55" s="90"/>
      <c r="AJ55" s="91"/>
    </row>
  </sheetData>
  <sheetProtection algorithmName="SHA-512" hashValue="xZgiJMc6fa4RonyK/lWFAjeosfZbC0k8DDCW6orlJvHOyVhQSM6c3G9w8buQvHzbrw3IBEUWcZJixL+eKN7KIA==" saltValue="TnonhlLNuqJxeP5rbYfMrg==" spinCount="100000" sheet="1" objects="1" scenarios="1"/>
  <mergeCells count="1">
    <mergeCell ref="B7:C7"/>
  </mergeCells>
  <phoneticPr fontId="15"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99"/>
  </sheetPr>
  <dimension ref="A1:BD230"/>
  <sheetViews>
    <sheetView tabSelected="1" zoomScale="80" zoomScaleNormal="80" workbookViewId="0">
      <pane ySplit="9" topLeftCell="A10" activePane="bottomLeft" state="frozen"/>
      <selection pane="bottomLeft" activeCell="B10" sqref="B10"/>
    </sheetView>
  </sheetViews>
  <sheetFormatPr defaultRowHeight="12.75" outlineLevelCol="1" x14ac:dyDescent="0.2"/>
  <cols>
    <col min="1" max="1" width="3.28515625" customWidth="1"/>
    <col min="2" max="2" width="34.140625" customWidth="1"/>
    <col min="3" max="3" width="12.85546875" style="1" customWidth="1"/>
    <col min="4" max="4" width="6.140625" style="1" customWidth="1"/>
    <col min="5" max="5" width="13" style="141" customWidth="1" outlineLevel="1"/>
    <col min="6" max="6" width="12.7109375" hidden="1" customWidth="1" outlineLevel="1"/>
    <col min="7" max="7" width="10.7109375" hidden="1" customWidth="1" outlineLevel="1"/>
    <col min="8" max="8" width="6.5703125" hidden="1" customWidth="1" outlineLevel="1"/>
    <col min="9" max="9" width="13.7109375" customWidth="1" outlineLevel="1"/>
    <col min="10" max="11" width="14.140625" customWidth="1" outlineLevel="1"/>
    <col min="12" max="12" width="14.140625" hidden="1" customWidth="1" outlineLevel="1"/>
    <col min="13" max="14" width="14.140625" customWidth="1" outlineLevel="1"/>
    <col min="15" max="15" width="14.140625" hidden="1" customWidth="1" outlineLevel="1"/>
    <col min="16" max="16" width="34.140625" customWidth="1" outlineLevel="1"/>
    <col min="17" max="17" width="17.5703125" hidden="1" customWidth="1"/>
    <col min="18" max="18" width="14" customWidth="1"/>
    <col min="19" max="19" width="29.5703125" customWidth="1"/>
    <col min="20" max="20" width="35.42578125" customWidth="1"/>
    <col min="21" max="21" width="9.7109375" customWidth="1"/>
    <col min="22" max="22" width="33.28515625" customWidth="1"/>
    <col min="23" max="23" width="11.7109375" style="1" customWidth="1"/>
    <col min="24" max="24" width="1" style="2" customWidth="1"/>
    <col min="25" max="25" width="6.85546875" customWidth="1"/>
    <col min="26" max="26" width="0.7109375" customWidth="1"/>
    <col min="27" max="27" width="9.5703125" customWidth="1"/>
    <col min="28" max="28" width="0.7109375" customWidth="1"/>
    <col min="29" max="44" width="0" hidden="1" customWidth="1"/>
    <col min="45" max="45" width="11" customWidth="1"/>
    <col min="46" max="46" width="1" customWidth="1"/>
    <col min="47" max="47" width="10.28515625" customWidth="1"/>
    <col min="48" max="48" width="1" customWidth="1"/>
    <col min="49" max="49" width="10.5703125" customWidth="1"/>
    <col min="50" max="50" width="0.85546875" customWidth="1"/>
  </cols>
  <sheetData>
    <row r="1" spans="1:51" x14ac:dyDescent="0.2">
      <c r="A1" s="18"/>
      <c r="B1" s="28"/>
      <c r="C1" s="21"/>
      <c r="D1" s="21"/>
      <c r="E1" s="140"/>
      <c r="F1" s="21"/>
      <c r="G1" s="21"/>
      <c r="H1" s="18"/>
      <c r="I1" s="18"/>
      <c r="J1" s="18"/>
      <c r="K1" s="18"/>
      <c r="L1" s="18"/>
      <c r="M1" s="18"/>
      <c r="N1" s="18"/>
      <c r="O1" s="18"/>
      <c r="P1" s="18"/>
      <c r="Q1" s="18"/>
      <c r="R1" s="18"/>
      <c r="S1" s="18"/>
      <c r="T1" s="18"/>
      <c r="U1" s="18"/>
      <c r="V1" s="18"/>
      <c r="W1" s="21"/>
      <c r="X1" s="7"/>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row>
    <row r="2" spans="1:51" ht="15.75" x14ac:dyDescent="0.25">
      <c r="A2" s="18"/>
      <c r="B2" s="80"/>
      <c r="C2" s="50" t="s">
        <v>112</v>
      </c>
      <c r="D2" s="50"/>
      <c r="E2" s="194"/>
      <c r="F2" s="208"/>
      <c r="G2" s="208"/>
      <c r="H2" s="209"/>
      <c r="I2" s="189"/>
      <c r="J2" s="4"/>
      <c r="K2" s="4"/>
      <c r="L2" s="4"/>
      <c r="M2" s="4"/>
      <c r="N2" s="4"/>
      <c r="O2" s="4"/>
      <c r="P2" s="4"/>
      <c r="Q2" s="4"/>
      <c r="R2" s="18"/>
      <c r="S2" s="18"/>
      <c r="T2" s="18"/>
      <c r="U2" s="18"/>
      <c r="V2" s="18"/>
      <c r="W2" s="21"/>
      <c r="X2" s="7"/>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row>
    <row r="3" spans="1:51" x14ac:dyDescent="0.2">
      <c r="A3" s="18"/>
      <c r="B3" s="80"/>
      <c r="C3" s="12"/>
      <c r="D3" s="12"/>
      <c r="E3" s="7"/>
      <c r="F3" s="12"/>
      <c r="G3" s="12"/>
      <c r="H3" s="4"/>
      <c r="I3" s="4"/>
      <c r="J3" s="4"/>
      <c r="K3" s="4"/>
      <c r="L3" s="4"/>
      <c r="M3" s="4"/>
      <c r="N3" s="4"/>
      <c r="O3" s="4"/>
      <c r="P3" s="4"/>
      <c r="Q3" s="4"/>
      <c r="R3" s="18"/>
      <c r="S3" s="18"/>
      <c r="T3" s="18"/>
      <c r="U3" s="18"/>
      <c r="V3" s="18"/>
      <c r="W3" s="21"/>
      <c r="X3" s="7"/>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1" ht="15.75" x14ac:dyDescent="0.25">
      <c r="A4" s="18"/>
      <c r="B4" s="81" t="s">
        <v>122</v>
      </c>
      <c r="C4" s="29"/>
      <c r="D4" s="29"/>
      <c r="E4" s="30"/>
      <c r="F4" s="30"/>
      <c r="G4" s="30"/>
      <c r="H4" s="30"/>
      <c r="I4" s="30"/>
      <c r="J4" s="30"/>
      <c r="K4" s="30"/>
      <c r="L4" s="30"/>
      <c r="M4" s="30"/>
      <c r="N4" s="30"/>
      <c r="O4" s="30"/>
      <c r="P4" s="30"/>
      <c r="Q4" s="30"/>
      <c r="R4" s="18"/>
      <c r="S4" s="18"/>
      <c r="T4" s="18"/>
      <c r="U4" s="18"/>
      <c r="V4" s="18"/>
      <c r="W4" s="21"/>
      <c r="X4" s="7"/>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row>
    <row r="5" spans="1:51" ht="15.75" x14ac:dyDescent="0.25">
      <c r="A5" s="18"/>
      <c r="B5" s="82"/>
      <c r="C5" s="30"/>
      <c r="D5" s="30"/>
      <c r="E5" s="30"/>
      <c r="F5" s="30"/>
      <c r="G5" s="30"/>
      <c r="H5" s="30"/>
      <c r="I5" s="30" t="s">
        <v>30</v>
      </c>
      <c r="J5" s="30"/>
      <c r="K5" s="30"/>
      <c r="L5" s="30"/>
      <c r="M5" s="30"/>
      <c r="N5" s="30"/>
      <c r="O5" s="30"/>
      <c r="P5" s="30"/>
      <c r="Q5" s="30"/>
      <c r="R5" s="18"/>
      <c r="S5" s="18"/>
      <c r="T5" s="18"/>
      <c r="U5" s="18"/>
      <c r="V5" s="18"/>
      <c r="W5" s="21"/>
      <c r="X5" s="7"/>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row>
    <row r="6" spans="1:51" ht="15.75" thickBot="1" x14ac:dyDescent="0.3">
      <c r="A6" s="18"/>
      <c r="B6" s="210" t="s">
        <v>105</v>
      </c>
      <c r="C6" s="210"/>
      <c r="D6" s="31"/>
      <c r="E6" s="7"/>
      <c r="F6" s="7"/>
      <c r="G6" s="7"/>
      <c r="H6" s="14"/>
      <c r="I6" s="14"/>
      <c r="J6" s="14"/>
      <c r="K6" s="14"/>
      <c r="L6" s="14"/>
      <c r="M6" s="14"/>
      <c r="N6" s="14"/>
      <c r="O6" s="14"/>
      <c r="P6" s="14"/>
      <c r="Q6" s="4"/>
      <c r="R6" s="18"/>
      <c r="S6" s="18"/>
      <c r="T6" s="18"/>
      <c r="U6" s="18"/>
      <c r="V6" s="18"/>
      <c r="W6" s="21"/>
      <c r="X6" s="7"/>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row>
    <row r="7" spans="1:51" ht="23.25" customHeight="1" thickBot="1" x14ac:dyDescent="0.3">
      <c r="A7" s="18"/>
      <c r="B7" s="211" t="str">
        <f>'member info &amp; cost plan amounts'!B6</f>
        <v>Provider Name (if grouping by Provider)</v>
      </c>
      <c r="C7" s="212"/>
      <c r="D7" s="213"/>
      <c r="E7" s="213"/>
      <c r="F7" s="214"/>
      <c r="G7" s="3"/>
      <c r="H7" s="4"/>
      <c r="I7" s="4"/>
      <c r="J7" s="4"/>
      <c r="K7" s="4"/>
      <c r="L7" s="4"/>
      <c r="M7" s="4"/>
      <c r="N7" s="4"/>
      <c r="O7" s="4"/>
      <c r="P7" s="4"/>
      <c r="Q7" s="4"/>
      <c r="S7" s="32"/>
      <c r="T7" s="32"/>
      <c r="U7" s="4"/>
      <c r="V7" s="4"/>
      <c r="W7" s="21"/>
      <c r="X7" s="7"/>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row>
    <row r="8" spans="1:51" ht="16.5" customHeight="1" thickBot="1" x14ac:dyDescent="0.3">
      <c r="A8" s="18"/>
      <c r="B8" s="33"/>
      <c r="C8" s="34"/>
      <c r="D8" s="34"/>
      <c r="E8" s="23"/>
      <c r="F8" s="12"/>
      <c r="G8" s="12"/>
      <c r="H8" s="4"/>
      <c r="I8" s="4"/>
      <c r="J8" s="4"/>
      <c r="K8" s="4"/>
      <c r="L8" s="4"/>
      <c r="M8" s="4"/>
      <c r="N8" s="4"/>
      <c r="O8" s="4"/>
      <c r="T8" s="32"/>
      <c r="U8" s="4"/>
      <c r="V8" s="4"/>
      <c r="W8" s="21"/>
      <c r="X8" s="7"/>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row>
    <row r="9" spans="1:51" ht="57" thickBot="1" x14ac:dyDescent="0.25">
      <c r="A9" s="4"/>
      <c r="B9" s="184" t="s">
        <v>110</v>
      </c>
      <c r="C9" s="184" t="s">
        <v>111</v>
      </c>
      <c r="D9" s="186" t="s">
        <v>0</v>
      </c>
      <c r="E9" s="160" t="s">
        <v>108</v>
      </c>
      <c r="F9" s="35" t="s">
        <v>89</v>
      </c>
      <c r="G9" s="26"/>
      <c r="H9" s="27" t="s">
        <v>5</v>
      </c>
      <c r="I9" s="122" t="s">
        <v>20</v>
      </c>
      <c r="J9" s="122" t="s">
        <v>4</v>
      </c>
      <c r="K9" s="179" t="s">
        <v>13</v>
      </c>
      <c r="L9" s="178"/>
      <c r="M9" s="180" t="s">
        <v>124</v>
      </c>
      <c r="N9" s="180" t="s">
        <v>85</v>
      </c>
      <c r="O9" s="177" t="s">
        <v>14</v>
      </c>
      <c r="P9" s="181" t="s">
        <v>125</v>
      </c>
      <c r="Q9" s="36" t="s">
        <v>107</v>
      </c>
      <c r="R9" s="188" t="s">
        <v>103</v>
      </c>
      <c r="S9" s="10"/>
      <c r="T9" s="145"/>
      <c r="U9" s="146"/>
      <c r="V9" s="95"/>
      <c r="W9" s="146"/>
      <c r="X9" s="38"/>
      <c r="Y9" s="37"/>
      <c r="Z9" s="37"/>
      <c r="AA9" s="37"/>
      <c r="AB9" s="37"/>
      <c r="AC9" s="37"/>
      <c r="AD9" s="37"/>
      <c r="AE9" s="37"/>
      <c r="AF9" s="37"/>
      <c r="AG9" s="37"/>
      <c r="AH9" s="37"/>
      <c r="AI9" s="37"/>
      <c r="AJ9" s="37"/>
      <c r="AK9" s="37"/>
      <c r="AL9" s="37"/>
      <c r="AM9" s="37"/>
      <c r="AN9" s="37"/>
      <c r="AO9" s="37"/>
      <c r="AP9" s="37"/>
      <c r="AQ9" s="37"/>
      <c r="AR9" s="37"/>
      <c r="AS9" s="37"/>
      <c r="AT9" s="18"/>
      <c r="AU9" s="18"/>
      <c r="AV9" s="18"/>
      <c r="AW9" s="18"/>
      <c r="AX9" s="18"/>
      <c r="AY9" s="18"/>
    </row>
    <row r="10" spans="1:51" ht="15.75" x14ac:dyDescent="0.25">
      <c r="A10" s="39"/>
      <c r="B10" s="183">
        <f>'member info &amp; cost plan amounts'!B10</f>
        <v>0</v>
      </c>
      <c r="C10" s="187">
        <f>'member info &amp; cost plan amounts'!C10</f>
        <v>0</v>
      </c>
      <c r="D10" s="185">
        <f>'member info &amp; cost plan amounts'!D10</f>
        <v>0</v>
      </c>
      <c r="E10" s="190"/>
      <c r="F10" s="143">
        <v>260</v>
      </c>
      <c r="G10" s="84"/>
      <c r="H10" s="74">
        <f>'member info &amp; cost plan amounts'!F10</f>
        <v>5</v>
      </c>
      <c r="I10" s="170">
        <f>'member info &amp; cost plan amounts'!I10</f>
        <v>0</v>
      </c>
      <c r="J10" s="171">
        <f>'member info &amp; cost plan amounts'!J10</f>
        <v>0</v>
      </c>
      <c r="K10" s="172" t="b">
        <f>IF(AND(I10="n",J10="n"),'trans factors'!$C$11,IF(AND(I10="y",J10="n"),'trans factors'!$C$12,IF(AND(I10="y",J10="y"),'trans factors'!$C$12*(1+'trans factors'!$C$13),IF(AND(I10="n",J10="y"),'trans factors'!$C$11*(1+'trans factors'!$C$13)))))</f>
        <v>0</v>
      </c>
      <c r="L10" s="173">
        <f>ROUND(K10, 3)</f>
        <v>0</v>
      </c>
      <c r="M10" s="174">
        <f>IF('member info &amp; cost plan amounts'!E10&lt;'trans factors'!C$14,'trans factors'!C$14/'member info &amp; cost plan amounts'!F10,'member info &amp; cost plan amounts'!E10/'member info &amp; cost plan amounts'!F10)*F10</f>
        <v>1716</v>
      </c>
      <c r="N10" s="175">
        <f>IF(I10="y",0,IF(M10&gt;'trans factors'!C$15,M10-'trans factors'!C$15,0))</f>
        <v>0</v>
      </c>
      <c r="O10" s="176">
        <f>'trans factors'!C$18</f>
        <v>1</v>
      </c>
      <c r="P10" s="176" t="str">
        <f>IF(AND(I10="n",J10="n"),$T$145,IF(AND(I10="n",J10="y"),$T$146,IF(AND(I10="y",J10="n"),$T$144,IF(AND(I10="y",J10="y"),$T$147,""))))</f>
        <v/>
      </c>
      <c r="Q10" s="142">
        <f>IF(F10=0,0,IF(F10="","",IF(I10="y",L10*M10*O10,((L10*(M10-N10)*O10)+(L10/('trans factors'!C$11/'trans factors'!C$12)*N10)*O10))))</f>
        <v>0</v>
      </c>
      <c r="R10" s="182">
        <f t="shared" ref="R10:R41" si="0">IF(E10=1,Q10/12,0)</f>
        <v>0</v>
      </c>
      <c r="S10" s="40"/>
      <c r="T10" s="145"/>
      <c r="U10" s="4"/>
      <c r="V10" s="4"/>
      <c r="W10" s="147"/>
      <c r="X10" s="7"/>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row>
    <row r="11" spans="1:51" ht="15.75" x14ac:dyDescent="0.25">
      <c r="A11" s="39"/>
      <c r="B11" s="79">
        <f>'member info &amp; cost plan amounts'!B11</f>
        <v>0</v>
      </c>
      <c r="C11" s="67">
        <f>'member info &amp; cost plan amounts'!C11</f>
        <v>0</v>
      </c>
      <c r="D11" s="68">
        <f>'member info &amp; cost plan amounts'!D11</f>
        <v>0</v>
      </c>
      <c r="E11" s="191"/>
      <c r="F11" s="143">
        <v>260</v>
      </c>
      <c r="G11" s="84"/>
      <c r="H11" s="74">
        <f>'member info &amp; cost plan amounts'!F11</f>
        <v>5</v>
      </c>
      <c r="I11" s="83">
        <f>'member info &amp; cost plan amounts'!I11</f>
        <v>0</v>
      </c>
      <c r="J11" s="75">
        <f>'member info &amp; cost plan amounts'!J11</f>
        <v>0</v>
      </c>
      <c r="K11" s="76" t="b">
        <f>IF(AND(I11="n",J11="n"),'trans factors'!$C$11,IF(AND(I11="y",J11="n"),'trans factors'!$C$12,IF(AND(I11="y",J11="y"),'trans factors'!$C$12*(1+'trans factors'!$C$13),IF(AND(I11="n",J11="y"),'trans factors'!$C$11*(1+'trans factors'!$C$13)))))</f>
        <v>0</v>
      </c>
      <c r="L11" s="76">
        <f t="shared" ref="L11:L14" si="1">ROUND(K11, 3)</f>
        <v>0</v>
      </c>
      <c r="M11" s="77">
        <f>IF('member info &amp; cost plan amounts'!E11&lt;'trans factors'!C$14,'trans factors'!C$14/'member info &amp; cost plan amounts'!F11,'member info &amp; cost plan amounts'!E11/'member info &amp; cost plan amounts'!F11)*F11</f>
        <v>1716</v>
      </c>
      <c r="N11" s="78">
        <f>IF(I11="y",0,IF(M11&gt;'trans factors'!C$15,M11-'trans factors'!C$15,0))</f>
        <v>0</v>
      </c>
      <c r="O11" s="87">
        <f>'trans factors'!C$18</f>
        <v>1</v>
      </c>
      <c r="P11" s="87" t="str">
        <f>IF(AND(I11="n",J11="n"),$T$145,IF(AND(I11="n",J11="y"),$T$146,IF(AND(I11="y",J11="n"),$T$144,IF(AND(I11="y",J11="y"),$T$147,""))))</f>
        <v/>
      </c>
      <c r="Q11" s="142">
        <f>IF(F11=0,0,IF(F11="","",IF(I11="y",L11*M11*O11,((L11*(M11-N11)*O11)+(L11/('trans factors'!C$11/'trans factors'!C$12)*N11)*O11))))</f>
        <v>0</v>
      </c>
      <c r="R11" s="142">
        <f t="shared" si="0"/>
        <v>0</v>
      </c>
      <c r="S11" s="40"/>
      <c r="T11" s="145"/>
      <c r="U11" s="4"/>
      <c r="V11" s="4"/>
      <c r="W11" s="147"/>
      <c r="X11" s="7"/>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row>
    <row r="12" spans="1:51" ht="15.75" x14ac:dyDescent="0.25">
      <c r="A12" s="39"/>
      <c r="B12" s="79">
        <f>'member info &amp; cost plan amounts'!B12</f>
        <v>0</v>
      </c>
      <c r="C12" s="67">
        <f>'member info &amp; cost plan amounts'!C12</f>
        <v>0</v>
      </c>
      <c r="D12" s="68">
        <f>'member info &amp; cost plan amounts'!D12</f>
        <v>0</v>
      </c>
      <c r="E12" s="191"/>
      <c r="F12" s="143">
        <v>260</v>
      </c>
      <c r="G12" s="84"/>
      <c r="H12" s="74">
        <f>'member info &amp; cost plan amounts'!F12</f>
        <v>5</v>
      </c>
      <c r="I12" s="83">
        <f>'member info &amp; cost plan amounts'!I12</f>
        <v>0</v>
      </c>
      <c r="J12" s="75">
        <f>'member info &amp; cost plan amounts'!J12</f>
        <v>0</v>
      </c>
      <c r="K12" s="76" t="b">
        <f>IF(AND(I12="n",J12="n"),'trans factors'!$C$11,IF(AND(I12="y",J12="n"),'trans factors'!$C$12,IF(AND(I12="y",J12="y"),'trans factors'!$C$12*(1+'trans factors'!$C$13),IF(AND(I12="n",J12="y"),'trans factors'!$C$11*(1+'trans factors'!$C$13)))))</f>
        <v>0</v>
      </c>
      <c r="L12" s="76">
        <f t="shared" si="1"/>
        <v>0</v>
      </c>
      <c r="M12" s="77">
        <f>IF('member info &amp; cost plan amounts'!E12&lt;'trans factors'!C$14,'trans factors'!C$14/'member info &amp; cost plan amounts'!F12,'member info &amp; cost plan amounts'!E12/'member info &amp; cost plan amounts'!F12)*F12</f>
        <v>1716</v>
      </c>
      <c r="N12" s="78">
        <f>IF(I12="y",0,IF(M12&gt;'trans factors'!C$15,M12-'trans factors'!C$15,0))</f>
        <v>0</v>
      </c>
      <c r="O12" s="87">
        <f>'trans factors'!C$18</f>
        <v>1</v>
      </c>
      <c r="P12" s="87" t="str">
        <f>IF(AND(I12="n",J12="n"),$T$145,IF(AND(I12="n",J12="y"),$T$146,IF(AND(I12="y",J12="n"),$T$144,IF(AND(I12="y",J12="y"),$T$147,""))))</f>
        <v/>
      </c>
      <c r="Q12" s="142">
        <f>IF(F12=0,0,IF(F12="","",IF(I12="y",L12*M12*O12,((L12*(M12-N12)*O12)+(L12/('trans factors'!C$11/'trans factors'!C$12)*N12)*O12))))</f>
        <v>0</v>
      </c>
      <c r="R12" s="142">
        <f t="shared" si="0"/>
        <v>0</v>
      </c>
      <c r="S12" s="40"/>
      <c r="T12" s="145"/>
      <c r="U12" s="4"/>
      <c r="V12" s="4"/>
      <c r="W12" s="147"/>
      <c r="X12" s="7"/>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row>
    <row r="13" spans="1:51" ht="15.75" x14ac:dyDescent="0.25">
      <c r="A13" s="39"/>
      <c r="B13" s="79">
        <f>'member info &amp; cost plan amounts'!B13</f>
        <v>0</v>
      </c>
      <c r="C13" s="67">
        <f>'member info &amp; cost plan amounts'!C13</f>
        <v>0</v>
      </c>
      <c r="D13" s="68">
        <f>'member info &amp; cost plan amounts'!D13</f>
        <v>0</v>
      </c>
      <c r="E13" s="191"/>
      <c r="F13" s="143">
        <v>260</v>
      </c>
      <c r="G13" s="84"/>
      <c r="H13" s="74">
        <f>'member info &amp; cost plan amounts'!F13</f>
        <v>5</v>
      </c>
      <c r="I13" s="83">
        <f>('member info &amp; cost plan amounts'!I13)</f>
        <v>0</v>
      </c>
      <c r="J13" s="75">
        <f>'member info &amp; cost plan amounts'!J13</f>
        <v>0</v>
      </c>
      <c r="K13" s="76" t="b">
        <f>IF(AND(I13="n",J13="n"),'trans factors'!$C$11,IF(AND(I13="y",J13="n"),'trans factors'!$C$12,IF(AND(I13="y",J13="y"),'trans factors'!$C$12*(1+'trans factors'!$C$13),IF(AND(I13="n",J13="y"),'trans factors'!$C$11*(1+'trans factors'!$C$13)))))</f>
        <v>0</v>
      </c>
      <c r="L13" s="76">
        <f t="shared" si="1"/>
        <v>0</v>
      </c>
      <c r="M13" s="77">
        <f>IF('member info &amp; cost plan amounts'!E13&lt;'trans factors'!C$14,'trans factors'!C$14/'member info &amp; cost plan amounts'!F13,'member info &amp; cost plan amounts'!E13/'member info &amp; cost plan amounts'!F13)*F13</f>
        <v>1716</v>
      </c>
      <c r="N13" s="78">
        <f>IF(I13="y",0,IF(M13&gt;'trans factors'!C$15,M13-'trans factors'!C$15,0))</f>
        <v>0</v>
      </c>
      <c r="O13" s="87">
        <f>'trans factors'!C$18</f>
        <v>1</v>
      </c>
      <c r="P13" s="87" t="str">
        <f>IF(AND(I13="n",J13="n"),$T$145,IF(AND(I13="n",J13="y"),$T$146,IF(AND(I13="y",J13="n"),$T$144,IF(AND(I13="y",J13="y"),$T$147,""))))</f>
        <v/>
      </c>
      <c r="Q13" s="142">
        <f>IF(F13=0,0,IF(F13="","",IF(I13="y",L13*M13*O13,((L13*(M13-N13)*O13)+(L13/('trans factors'!C$11/'trans factors'!C$12)*N13)*O13))))</f>
        <v>0</v>
      </c>
      <c r="R13" s="142">
        <f t="shared" si="0"/>
        <v>0</v>
      </c>
      <c r="S13" s="40"/>
      <c r="T13" s="145"/>
      <c r="U13" s="4"/>
      <c r="V13" s="4"/>
      <c r="W13" s="147"/>
      <c r="X13" s="7"/>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row>
    <row r="14" spans="1:51" ht="15.75" x14ac:dyDescent="0.25">
      <c r="A14" s="39"/>
      <c r="B14" s="79">
        <f>'member info &amp; cost plan amounts'!B14</f>
        <v>0</v>
      </c>
      <c r="C14" s="67">
        <f>'member info &amp; cost plan amounts'!C14</f>
        <v>0</v>
      </c>
      <c r="D14" s="68">
        <f>'member info &amp; cost plan amounts'!D14</f>
        <v>0</v>
      </c>
      <c r="E14" s="191"/>
      <c r="F14" s="143">
        <v>260</v>
      </c>
      <c r="G14" s="84"/>
      <c r="H14" s="74">
        <f>'member info &amp; cost plan amounts'!F14</f>
        <v>5</v>
      </c>
      <c r="I14" s="83">
        <f>('member info &amp; cost plan amounts'!I14)</f>
        <v>0</v>
      </c>
      <c r="J14" s="75">
        <f>'member info &amp; cost plan amounts'!J14</f>
        <v>0</v>
      </c>
      <c r="K14" s="76" t="b">
        <f>IF(AND(I14="n",J14="n"),'trans factors'!$C$11,IF(AND(I14="y",J14="n"),'trans factors'!$C$12,IF(AND(I14="y",J14="y"),'trans factors'!$C$12*(1+'trans factors'!$C$13),IF(AND(I14="n",J14="y"),'trans factors'!$C$11*(1+'trans factors'!$C$13)))))</f>
        <v>0</v>
      </c>
      <c r="L14" s="76">
        <f t="shared" si="1"/>
        <v>0</v>
      </c>
      <c r="M14" s="77">
        <f>IF('member info &amp; cost plan amounts'!E14&lt;'trans factors'!C$14,'trans factors'!C$14/'member info &amp; cost plan amounts'!F14,'member info &amp; cost plan amounts'!E14/'member info &amp; cost plan amounts'!F14)*F14</f>
        <v>1716</v>
      </c>
      <c r="N14" s="78">
        <f>IF(I14="y",0,IF(M14&gt;'trans factors'!C$15,M14-'trans factors'!C$15,0))</f>
        <v>0</v>
      </c>
      <c r="O14" s="87">
        <f>'trans factors'!C$18</f>
        <v>1</v>
      </c>
      <c r="P14" s="87" t="str">
        <f>IF(AND(I14="n",J14="n"),$T$145,IF(AND(I14="n",J14="y"),$T$146,IF(AND(I14="y",J14="n"),$T$144,IF(AND(I14="y",J14="y"),$T$147,""))))</f>
        <v/>
      </c>
      <c r="Q14" s="142">
        <f>IF(F14=0,0,IF(F14="","",IF(I14="y",L14*M14*O14,((L14*(M14-N14)*O14)+(L14/('trans factors'!C$11/'trans factors'!C$12)*N14)*O14))))</f>
        <v>0</v>
      </c>
      <c r="R14" s="142">
        <f t="shared" si="0"/>
        <v>0</v>
      </c>
      <c r="S14" s="40"/>
      <c r="T14" s="145"/>
      <c r="U14" s="4"/>
      <c r="V14" s="4"/>
      <c r="W14" s="147"/>
      <c r="X14" s="7"/>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row>
    <row r="15" spans="1:51" ht="15.75" x14ac:dyDescent="0.25">
      <c r="A15" s="39"/>
      <c r="B15" s="79">
        <f>'member info &amp; cost plan amounts'!B15</f>
        <v>0</v>
      </c>
      <c r="C15" s="67">
        <f>'member info &amp; cost plan amounts'!C15</f>
        <v>0</v>
      </c>
      <c r="D15" s="68">
        <f>'member info &amp; cost plan amounts'!D15</f>
        <v>0</v>
      </c>
      <c r="E15" s="191"/>
      <c r="F15" s="143">
        <v>260</v>
      </c>
      <c r="G15" s="84"/>
      <c r="H15" s="74">
        <f>'member info &amp; cost plan amounts'!F15</f>
        <v>5</v>
      </c>
      <c r="I15" s="83">
        <f>'member info &amp; cost plan amounts'!I15</f>
        <v>0</v>
      </c>
      <c r="J15" s="75">
        <f>'member info &amp; cost plan amounts'!J15</f>
        <v>0</v>
      </c>
      <c r="K15" s="76" t="b">
        <f>IF(AND(I15="n",J15="n"),'trans factors'!$C$11,IF(AND(I15="y",J15="n"),'trans factors'!$C$12,IF(AND(I15="y",J15="y"),'trans factors'!$C$12*(1+'trans factors'!$C$13),IF(AND(I15="n",J15="y"),'trans factors'!$C$11*(1+'trans factors'!$C$13)))))</f>
        <v>0</v>
      </c>
      <c r="L15" s="76">
        <f t="shared" ref="L15:L69" si="2">ROUND(K15, 3)</f>
        <v>0</v>
      </c>
      <c r="M15" s="77">
        <f>IF('member info &amp; cost plan amounts'!E15&lt;'trans factors'!C$14,'trans factors'!C$14/'member info &amp; cost plan amounts'!F15,'member info &amp; cost plan amounts'!E15/'member info &amp; cost plan amounts'!F15)*F15</f>
        <v>1716</v>
      </c>
      <c r="N15" s="78">
        <f>IF(I15="y",0,IF(M15&gt;'trans factors'!C$15,M15-'trans factors'!C$15,0))</f>
        <v>0</v>
      </c>
      <c r="O15" s="87">
        <f>'trans factors'!C$18</f>
        <v>1</v>
      </c>
      <c r="P15" s="87" t="str">
        <f t="shared" ref="P15:P69" si="3">IF(AND(I15="n",J15="n"),$T$145,IF(AND(I15="n",J15="y"),$T$146,IF(AND(I15="y",J15="n"),$T$144,IF(AND(I15="y",J15="y"),$T$147,""))))</f>
        <v/>
      </c>
      <c r="Q15" s="142">
        <f>IF(F15=0,0,IF(F15="","",IF(I15="y",L15*M15*O15,((L15*(M15-N15)*O15)+(L15/('trans factors'!C$11/'trans factors'!C$12)*N15)*O15))))</f>
        <v>0</v>
      </c>
      <c r="R15" s="142">
        <f t="shared" si="0"/>
        <v>0</v>
      </c>
      <c r="S15" s="40"/>
      <c r="T15" s="145"/>
      <c r="U15" s="4"/>
      <c r="V15" s="4"/>
      <c r="W15" s="147"/>
      <c r="X15" s="7"/>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row>
    <row r="16" spans="1:51" ht="15.75" x14ac:dyDescent="0.25">
      <c r="A16" s="39"/>
      <c r="B16" s="79">
        <f>'member info &amp; cost plan amounts'!B16</f>
        <v>0</v>
      </c>
      <c r="C16" s="67">
        <f>'member info &amp; cost plan amounts'!C16</f>
        <v>0</v>
      </c>
      <c r="D16" s="68">
        <f>'member info &amp; cost plan amounts'!D16</f>
        <v>0</v>
      </c>
      <c r="E16" s="191"/>
      <c r="F16" s="143">
        <v>260</v>
      </c>
      <c r="G16" s="84"/>
      <c r="H16" s="74">
        <f>'member info &amp; cost plan amounts'!F16</f>
        <v>5</v>
      </c>
      <c r="I16" s="83">
        <f>'member info &amp; cost plan amounts'!I16</f>
        <v>0</v>
      </c>
      <c r="J16" s="75">
        <f>'member info &amp; cost plan amounts'!J16</f>
        <v>0</v>
      </c>
      <c r="K16" s="76" t="b">
        <f>IF(AND(I16="n",J16="n"),'trans factors'!$C$11,IF(AND(I16="y",J16="n"),'trans factors'!$C$12,IF(AND(I16="y",J16="y"),'trans factors'!$C$12*(1+'trans factors'!$C$13),IF(AND(I16="n",J16="y"),'trans factors'!$C$11*(1+'trans factors'!$C$13)))))</f>
        <v>0</v>
      </c>
      <c r="L16" s="76">
        <f t="shared" si="2"/>
        <v>0</v>
      </c>
      <c r="M16" s="77">
        <f>IF('member info &amp; cost plan amounts'!E16&lt;'trans factors'!C$14,'trans factors'!C$14/'member info &amp; cost plan amounts'!F16,'member info &amp; cost plan amounts'!E16/'member info &amp; cost plan amounts'!F16)*F16</f>
        <v>1716</v>
      </c>
      <c r="N16" s="78">
        <f>IF(I16="y",0,IF(M16&gt;'trans factors'!C$15,M16-'trans factors'!C$15,0))</f>
        <v>0</v>
      </c>
      <c r="O16" s="87">
        <f>'trans factors'!C$18</f>
        <v>1</v>
      </c>
      <c r="P16" s="87" t="str">
        <f t="shared" si="3"/>
        <v/>
      </c>
      <c r="Q16" s="142">
        <f>IF(F16=0,0,IF(F16="","",IF(I16="y",L16*M16*O16,((L16*(M16-N16)*O16)+(L16/('trans factors'!C$11/'trans factors'!C$12)*N16)*O16))))</f>
        <v>0</v>
      </c>
      <c r="R16" s="142">
        <f t="shared" si="0"/>
        <v>0</v>
      </c>
      <c r="S16" s="40"/>
      <c r="T16" s="145"/>
      <c r="U16" s="4"/>
      <c r="V16" s="4"/>
      <c r="W16" s="147"/>
      <c r="X16" s="7"/>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row>
    <row r="17" spans="1:51" ht="15.75" x14ac:dyDescent="0.25">
      <c r="A17" s="39"/>
      <c r="B17" s="79">
        <f>'member info &amp; cost plan amounts'!B17</f>
        <v>0</v>
      </c>
      <c r="C17" s="67">
        <f>'member info &amp; cost plan amounts'!C17</f>
        <v>0</v>
      </c>
      <c r="D17" s="68">
        <f>'member info &amp; cost plan amounts'!D17</f>
        <v>0</v>
      </c>
      <c r="E17" s="191"/>
      <c r="F17" s="143">
        <v>260</v>
      </c>
      <c r="G17" s="84"/>
      <c r="H17" s="74">
        <f>'member info &amp; cost plan amounts'!F17</f>
        <v>5</v>
      </c>
      <c r="I17" s="83">
        <f>'member info &amp; cost plan amounts'!I17</f>
        <v>0</v>
      </c>
      <c r="J17" s="75">
        <f>'member info &amp; cost plan amounts'!J17</f>
        <v>0</v>
      </c>
      <c r="K17" s="76" t="b">
        <f>IF(AND(I17="n",J17="n"),'trans factors'!$C$11,IF(AND(I17="y",J17="n"),'trans factors'!$C$12,IF(AND(I17="y",J17="y"),'trans factors'!$C$12*(1+'trans factors'!$C$13),IF(AND(I17="n",J17="y"),'trans factors'!$C$11*(1+'trans factors'!$C$13)))))</f>
        <v>0</v>
      </c>
      <c r="L17" s="76">
        <f t="shared" si="2"/>
        <v>0</v>
      </c>
      <c r="M17" s="77">
        <f>IF('member info &amp; cost plan amounts'!E17&lt;'trans factors'!C$14,'trans factors'!C$14/'member info &amp; cost plan amounts'!F17,'member info &amp; cost plan amounts'!E17/'member info &amp; cost plan amounts'!F17)*F17</f>
        <v>1716</v>
      </c>
      <c r="N17" s="78">
        <f>IF(I17="y",0,IF(M17&gt;'trans factors'!C$15,M17-'trans factors'!C$15,0))</f>
        <v>0</v>
      </c>
      <c r="O17" s="87">
        <f>'trans factors'!C$18</f>
        <v>1</v>
      </c>
      <c r="P17" s="87" t="str">
        <f t="shared" si="3"/>
        <v/>
      </c>
      <c r="Q17" s="142">
        <f>IF(F17=0,0,IF(F17="","",IF(I17="y",L17*M17*O17,((L17*(M17-N17)*O17)+(L17/('trans factors'!C$11/'trans factors'!C$12)*N17)*O17))))</f>
        <v>0</v>
      </c>
      <c r="R17" s="142">
        <f t="shared" si="0"/>
        <v>0</v>
      </c>
      <c r="S17" s="40"/>
      <c r="T17" s="145"/>
      <c r="U17" s="4"/>
      <c r="V17" s="4"/>
      <c r="W17" s="147"/>
      <c r="X17" s="7"/>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row>
    <row r="18" spans="1:51" ht="15.75" x14ac:dyDescent="0.25">
      <c r="A18" s="39"/>
      <c r="B18" s="79">
        <f>'member info &amp; cost plan amounts'!B18</f>
        <v>0</v>
      </c>
      <c r="C18" s="67">
        <f>'member info &amp; cost plan amounts'!C18</f>
        <v>0</v>
      </c>
      <c r="D18" s="68">
        <f>'member info &amp; cost plan amounts'!D18</f>
        <v>0</v>
      </c>
      <c r="E18" s="191"/>
      <c r="F18" s="143">
        <v>260</v>
      </c>
      <c r="G18" s="84"/>
      <c r="H18" s="74">
        <f>'member info &amp; cost plan amounts'!F18</f>
        <v>5</v>
      </c>
      <c r="I18" s="83">
        <f>'member info &amp; cost plan amounts'!I18</f>
        <v>0</v>
      </c>
      <c r="J18" s="75">
        <f>'member info &amp; cost plan amounts'!J18</f>
        <v>0</v>
      </c>
      <c r="K18" s="76" t="b">
        <f>IF(AND(I18="n",J18="n"),'trans factors'!$C$11,IF(AND(I18="y",J18="n"),'trans factors'!$C$12,IF(AND(I18="y",J18="y"),'trans factors'!$C$12*(1+'trans factors'!$C$13),IF(AND(I18="n",J18="y"),'trans factors'!$C$11*(1+'trans factors'!$C$13)))))</f>
        <v>0</v>
      </c>
      <c r="L18" s="76">
        <f t="shared" si="2"/>
        <v>0</v>
      </c>
      <c r="M18" s="77">
        <f>IF('member info &amp; cost plan amounts'!E18&lt;'trans factors'!C$14,'trans factors'!C$14/'member info &amp; cost plan amounts'!F18,'member info &amp; cost plan amounts'!E18/'member info &amp; cost plan amounts'!F18)*F18</f>
        <v>1716</v>
      </c>
      <c r="N18" s="78">
        <f>IF(I18="y",0,IF(M18&gt;'trans factors'!C$15,M18-'trans factors'!C$15,0))</f>
        <v>0</v>
      </c>
      <c r="O18" s="87">
        <f>'trans factors'!C$18</f>
        <v>1</v>
      </c>
      <c r="P18" s="87" t="str">
        <f t="shared" si="3"/>
        <v/>
      </c>
      <c r="Q18" s="142">
        <f>IF(F18=0,0,IF(F18="","",IF(I18="y",L18*M18*O18,((L18*(M18-N18)*O18)+(L18/('trans factors'!C$11/'trans factors'!C$12)*N18)*O18))))</f>
        <v>0</v>
      </c>
      <c r="R18" s="142">
        <f t="shared" si="0"/>
        <v>0</v>
      </c>
      <c r="S18" s="40"/>
      <c r="T18" s="145"/>
      <c r="U18" s="4"/>
      <c r="V18" s="4"/>
      <c r="W18" s="147"/>
      <c r="X18" s="7"/>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row>
    <row r="19" spans="1:51" ht="15.75" x14ac:dyDescent="0.25">
      <c r="A19" s="39"/>
      <c r="B19" s="79">
        <f>'member info &amp; cost plan amounts'!B19</f>
        <v>0</v>
      </c>
      <c r="C19" s="67">
        <f>'member info &amp; cost plan amounts'!C19</f>
        <v>0</v>
      </c>
      <c r="D19" s="68">
        <f>'member info &amp; cost plan amounts'!D19</f>
        <v>0</v>
      </c>
      <c r="E19" s="191"/>
      <c r="F19" s="143">
        <v>260</v>
      </c>
      <c r="G19" s="84"/>
      <c r="H19" s="74">
        <f>'member info &amp; cost plan amounts'!F19</f>
        <v>5</v>
      </c>
      <c r="I19" s="83">
        <f>'member info &amp; cost plan amounts'!I19</f>
        <v>0</v>
      </c>
      <c r="J19" s="75">
        <f>'member info &amp; cost plan amounts'!J19</f>
        <v>0</v>
      </c>
      <c r="K19" s="76" t="b">
        <f>IF(AND(I19="n",J19="n"),'trans factors'!$C$11,IF(AND(I19="y",J19="n"),'trans factors'!$C$12,IF(AND(I19="y",J19="y"),'trans factors'!$C$12*(1+'trans factors'!$C$13),IF(AND(I19="n",J19="y"),'trans factors'!$C$11*(1+'trans factors'!$C$13)))))</f>
        <v>0</v>
      </c>
      <c r="L19" s="76">
        <f t="shared" si="2"/>
        <v>0</v>
      </c>
      <c r="M19" s="77">
        <f>IF('member info &amp; cost plan amounts'!E19&lt;'trans factors'!C$14,'trans factors'!C$14/'member info &amp; cost plan amounts'!F19,'member info &amp; cost plan amounts'!E19/'member info &amp; cost plan amounts'!F19)*F19</f>
        <v>1716</v>
      </c>
      <c r="N19" s="78">
        <f>IF(I19="y",0,IF(M19&gt;'trans factors'!C$15,M19-'trans factors'!C$15,0))</f>
        <v>0</v>
      </c>
      <c r="O19" s="87">
        <f>'trans factors'!C$18</f>
        <v>1</v>
      </c>
      <c r="P19" s="87" t="str">
        <f t="shared" si="3"/>
        <v/>
      </c>
      <c r="Q19" s="142">
        <f>IF(F19=0,0,IF(F19="","",IF(I19="y",L19*M19*O19,((L19*(M19-N19)*O19)+(L19/('trans factors'!C$11/'trans factors'!C$12)*N19)*O19))))</f>
        <v>0</v>
      </c>
      <c r="R19" s="142">
        <f t="shared" si="0"/>
        <v>0</v>
      </c>
      <c r="S19" s="40"/>
      <c r="T19" s="145"/>
      <c r="U19" s="4"/>
      <c r="V19" s="4"/>
      <c r="W19" s="147"/>
      <c r="X19" s="7"/>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row>
    <row r="20" spans="1:51" ht="15.75" x14ac:dyDescent="0.25">
      <c r="A20" s="39"/>
      <c r="B20" s="79">
        <f>'member info &amp; cost plan amounts'!B20</f>
        <v>0</v>
      </c>
      <c r="C20" s="67">
        <f>'member info &amp; cost plan amounts'!C20</f>
        <v>0</v>
      </c>
      <c r="D20" s="68">
        <f>'member info &amp; cost plan amounts'!D20</f>
        <v>0</v>
      </c>
      <c r="E20" s="191"/>
      <c r="F20" s="143">
        <v>260</v>
      </c>
      <c r="G20" s="84"/>
      <c r="H20" s="74">
        <f>'member info &amp; cost plan amounts'!F20</f>
        <v>5</v>
      </c>
      <c r="I20" s="83">
        <f>'member info &amp; cost plan amounts'!I20</f>
        <v>0</v>
      </c>
      <c r="J20" s="75">
        <f>'member info &amp; cost plan amounts'!J20</f>
        <v>0</v>
      </c>
      <c r="K20" s="76" t="b">
        <f>IF(AND(I20="n",J20="n"),'trans factors'!$C$11,IF(AND(I20="y",J20="n"),'trans factors'!$C$12,IF(AND(I20="y",J20="y"),'trans factors'!$C$12*(1+'trans factors'!$C$13),IF(AND(I20="n",J20="y"),'trans factors'!$C$11*(1+'trans factors'!$C$13)))))</f>
        <v>0</v>
      </c>
      <c r="L20" s="76">
        <f t="shared" si="2"/>
        <v>0</v>
      </c>
      <c r="M20" s="77">
        <f>IF('member info &amp; cost plan amounts'!E20&lt;'trans factors'!C$14,'trans factors'!C$14/'member info &amp; cost plan amounts'!F20,'member info &amp; cost plan amounts'!E20/'member info &amp; cost plan amounts'!F20)*F20</f>
        <v>1716</v>
      </c>
      <c r="N20" s="78">
        <f>IF(I20="y",0,IF(M20&gt;'trans factors'!C$15,M20-'trans factors'!C$15,0))</f>
        <v>0</v>
      </c>
      <c r="O20" s="87">
        <f>'trans factors'!C$18</f>
        <v>1</v>
      </c>
      <c r="P20" s="87" t="str">
        <f t="shared" si="3"/>
        <v/>
      </c>
      <c r="Q20" s="142">
        <f>IF(F20=0,0,IF(F20="","",IF(I20="y",L20*M20*O20,((L20*(M20-N20)*O20)+(L20/('trans factors'!C$11/'trans factors'!C$12)*N20)*O20))))</f>
        <v>0</v>
      </c>
      <c r="R20" s="142">
        <f t="shared" si="0"/>
        <v>0</v>
      </c>
      <c r="S20" s="40"/>
      <c r="T20" s="145"/>
      <c r="U20" s="4"/>
      <c r="V20" s="4"/>
      <c r="W20" s="147"/>
      <c r="X20" s="7"/>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row>
    <row r="21" spans="1:51" ht="15.75" x14ac:dyDescent="0.25">
      <c r="A21" s="39"/>
      <c r="B21" s="79">
        <f>'member info &amp; cost plan amounts'!B21</f>
        <v>0</v>
      </c>
      <c r="C21" s="67">
        <f>'member info &amp; cost plan amounts'!C21</f>
        <v>0</v>
      </c>
      <c r="D21" s="68">
        <f>'member info &amp; cost plan amounts'!D21</f>
        <v>0</v>
      </c>
      <c r="E21" s="191"/>
      <c r="F21" s="143">
        <v>260</v>
      </c>
      <c r="G21" s="84"/>
      <c r="H21" s="74">
        <f>'member info &amp; cost plan amounts'!F21</f>
        <v>5</v>
      </c>
      <c r="I21" s="83">
        <f>'member info &amp; cost plan amounts'!I21</f>
        <v>0</v>
      </c>
      <c r="J21" s="75">
        <f>'member info &amp; cost plan amounts'!J21</f>
        <v>0</v>
      </c>
      <c r="K21" s="76" t="b">
        <f>IF(AND(I21="n",J21="n"),'trans factors'!$C$11,IF(AND(I21="y",J21="n"),'trans factors'!$C$12,IF(AND(I21="y",J21="y"),'trans factors'!$C$12*(1+'trans factors'!$C$13),IF(AND(I21="n",J21="y"),'trans factors'!$C$11*(1+'trans factors'!$C$13)))))</f>
        <v>0</v>
      </c>
      <c r="L21" s="76">
        <f t="shared" si="2"/>
        <v>0</v>
      </c>
      <c r="M21" s="77">
        <f>IF('member info &amp; cost plan amounts'!E21&lt;'trans factors'!C$14,'trans factors'!C$14/'member info &amp; cost plan amounts'!F21,'member info &amp; cost plan amounts'!E21/'member info &amp; cost plan amounts'!F21)*F21</f>
        <v>1716</v>
      </c>
      <c r="N21" s="78">
        <f>IF(I21="y",0,IF(M21&gt;'trans factors'!C$15,M21-'trans factors'!C$15,0))</f>
        <v>0</v>
      </c>
      <c r="O21" s="87">
        <f>'trans factors'!C$18</f>
        <v>1</v>
      </c>
      <c r="P21" s="87" t="str">
        <f t="shared" si="3"/>
        <v/>
      </c>
      <c r="Q21" s="142">
        <f>IF(F21=0,0,IF(F21="","",IF(I21="y",L21*M21*O21,((L21*(M21-N21)*O21)+(L21/('trans factors'!C$11/'trans factors'!C$12)*N21)*O21))))</f>
        <v>0</v>
      </c>
      <c r="R21" s="142">
        <f t="shared" si="0"/>
        <v>0</v>
      </c>
      <c r="S21" s="40"/>
      <c r="T21" s="145"/>
      <c r="U21" s="4"/>
      <c r="V21" s="4"/>
      <c r="W21" s="147"/>
      <c r="X21" s="7"/>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row>
    <row r="22" spans="1:51" ht="15.75" x14ac:dyDescent="0.25">
      <c r="A22" s="39"/>
      <c r="B22" s="79">
        <f>'member info &amp; cost plan amounts'!B22</f>
        <v>0</v>
      </c>
      <c r="C22" s="67">
        <f>'member info &amp; cost plan amounts'!C22</f>
        <v>0</v>
      </c>
      <c r="D22" s="68">
        <f>'member info &amp; cost plan amounts'!D22</f>
        <v>0</v>
      </c>
      <c r="E22" s="191"/>
      <c r="F22" s="143">
        <v>260</v>
      </c>
      <c r="G22" s="84"/>
      <c r="H22" s="74">
        <f>'member info &amp; cost plan amounts'!F22</f>
        <v>5</v>
      </c>
      <c r="I22" s="83">
        <f>'member info &amp; cost plan amounts'!I22</f>
        <v>0</v>
      </c>
      <c r="J22" s="75">
        <f>'member info &amp; cost plan amounts'!J22</f>
        <v>0</v>
      </c>
      <c r="K22" s="76" t="b">
        <f>IF(AND(I22="n",J22="n"),'trans factors'!$C$11,IF(AND(I22="y",J22="n"),'trans factors'!$C$12,IF(AND(I22="y",J22="y"),'trans factors'!$C$12*(1+'trans factors'!$C$13),IF(AND(I22="n",J22="y"),'trans factors'!$C$11*(1+'trans factors'!$C$13)))))</f>
        <v>0</v>
      </c>
      <c r="L22" s="76">
        <f t="shared" si="2"/>
        <v>0</v>
      </c>
      <c r="M22" s="77">
        <f>IF('member info &amp; cost plan amounts'!E22&lt;'trans factors'!C$14,'trans factors'!C$14/'member info &amp; cost plan amounts'!F22,'member info &amp; cost plan amounts'!E22/'member info &amp; cost plan amounts'!F22)*F22</f>
        <v>1716</v>
      </c>
      <c r="N22" s="78">
        <f>IF(I22="y",0,IF(M22&gt;'trans factors'!C$15,M22-'trans factors'!C$15,0))</f>
        <v>0</v>
      </c>
      <c r="O22" s="87">
        <f>'trans factors'!C$18</f>
        <v>1</v>
      </c>
      <c r="P22" s="87" t="str">
        <f t="shared" si="3"/>
        <v/>
      </c>
      <c r="Q22" s="142">
        <f>IF(F22=0,0,IF(F22="","",IF(I22="y",L22*M22*O22,((L22*(M22-N22)*O22)+(L22/('trans factors'!C$11/'trans factors'!C$12)*N22)*O22))))</f>
        <v>0</v>
      </c>
      <c r="R22" s="142">
        <f t="shared" si="0"/>
        <v>0</v>
      </c>
      <c r="S22" s="40"/>
      <c r="T22" s="145"/>
      <c r="U22" s="4"/>
      <c r="V22" s="4"/>
      <c r="W22" s="147"/>
      <c r="X22" s="7"/>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row>
    <row r="23" spans="1:51" ht="15.75" x14ac:dyDescent="0.25">
      <c r="A23" s="39"/>
      <c r="B23" s="79">
        <f>'member info &amp; cost plan amounts'!B23</f>
        <v>0</v>
      </c>
      <c r="C23" s="67">
        <f>'member info &amp; cost plan amounts'!C23</f>
        <v>0</v>
      </c>
      <c r="D23" s="68">
        <f>'member info &amp; cost plan amounts'!D23</f>
        <v>0</v>
      </c>
      <c r="E23" s="191"/>
      <c r="F23" s="143">
        <v>260</v>
      </c>
      <c r="G23" s="84"/>
      <c r="H23" s="74">
        <f>'member info &amp; cost plan amounts'!F23</f>
        <v>5</v>
      </c>
      <c r="I23" s="83">
        <f>'member info &amp; cost plan amounts'!I23</f>
        <v>0</v>
      </c>
      <c r="J23" s="75">
        <f>'member info &amp; cost plan amounts'!J23</f>
        <v>0</v>
      </c>
      <c r="K23" s="76" t="b">
        <f>IF(AND(I23="n",J23="n"),'trans factors'!$C$11,IF(AND(I23="y",J23="n"),'trans factors'!$C$12,IF(AND(I23="y",J23="y"),'trans factors'!$C$12*(1+'trans factors'!$C$13),IF(AND(I23="n",J23="y"),'trans factors'!$C$11*(1+'trans factors'!$C$13)))))</f>
        <v>0</v>
      </c>
      <c r="L23" s="76">
        <f t="shared" si="2"/>
        <v>0</v>
      </c>
      <c r="M23" s="77">
        <f>IF('member info &amp; cost plan amounts'!E23&lt;'trans factors'!C$14,'trans factors'!C$14/'member info &amp; cost plan amounts'!F23,'member info &amp; cost plan amounts'!E23/'member info &amp; cost plan amounts'!F23)*F23</f>
        <v>1716</v>
      </c>
      <c r="N23" s="78">
        <f>IF(I23="y",0,IF(M23&gt;'trans factors'!C$15,M23-'trans factors'!C$15,0))</f>
        <v>0</v>
      </c>
      <c r="O23" s="87">
        <f>'trans factors'!C$18</f>
        <v>1</v>
      </c>
      <c r="P23" s="87" t="str">
        <f t="shared" si="3"/>
        <v/>
      </c>
      <c r="Q23" s="142">
        <f>IF(F23=0,0,IF(F23="","",IF(I23="y",L23*M23*O23,((L23*(M23-N23)*O23)+(L23/('trans factors'!C$11/'trans factors'!C$12)*N23)*O23))))</f>
        <v>0</v>
      </c>
      <c r="R23" s="142">
        <f t="shared" si="0"/>
        <v>0</v>
      </c>
      <c r="S23" s="40"/>
      <c r="T23" s="145"/>
      <c r="U23" s="4"/>
      <c r="V23" s="4"/>
      <c r="W23" s="147"/>
      <c r="X23" s="7"/>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row>
    <row r="24" spans="1:51" ht="15.75" x14ac:dyDescent="0.25">
      <c r="A24" s="39"/>
      <c r="B24" s="79">
        <f>'member info &amp; cost plan amounts'!B24</f>
        <v>0</v>
      </c>
      <c r="C24" s="67">
        <f>'member info &amp; cost plan amounts'!C24</f>
        <v>0</v>
      </c>
      <c r="D24" s="68">
        <f>'member info &amp; cost plan amounts'!D24</f>
        <v>0</v>
      </c>
      <c r="E24" s="191"/>
      <c r="F24" s="143">
        <v>260</v>
      </c>
      <c r="G24" s="84"/>
      <c r="H24" s="74">
        <f>'member info &amp; cost plan amounts'!F24</f>
        <v>5</v>
      </c>
      <c r="I24" s="83">
        <f>'member info &amp; cost plan amounts'!I24</f>
        <v>0</v>
      </c>
      <c r="J24" s="75">
        <f>'member info &amp; cost plan amounts'!J24</f>
        <v>0</v>
      </c>
      <c r="K24" s="76" t="b">
        <f>IF(AND(I24="n",J24="n"),'trans factors'!$C$11,IF(AND(I24="y",J24="n"),'trans factors'!$C$12,IF(AND(I24="y",J24="y"),'trans factors'!$C$12*(1+'trans factors'!$C$13),IF(AND(I24="n",J24="y"),'trans factors'!$C$11*(1+'trans factors'!$C$13)))))</f>
        <v>0</v>
      </c>
      <c r="L24" s="76">
        <f t="shared" si="2"/>
        <v>0</v>
      </c>
      <c r="M24" s="77">
        <f>IF('member info &amp; cost plan amounts'!E24&lt;'trans factors'!C$14,'trans factors'!C$14/'member info &amp; cost plan amounts'!F24,'member info &amp; cost plan amounts'!E24/'member info &amp; cost plan amounts'!F24)*F24</f>
        <v>1716</v>
      </c>
      <c r="N24" s="78">
        <f>IF(I24="y",0,IF(M24&gt;'trans factors'!C$15,M24-'trans factors'!C$15,0))</f>
        <v>0</v>
      </c>
      <c r="O24" s="87">
        <f>'trans factors'!C$18</f>
        <v>1</v>
      </c>
      <c r="P24" s="87" t="str">
        <f t="shared" si="3"/>
        <v/>
      </c>
      <c r="Q24" s="142">
        <f>IF(F24=0,0,IF(F24="","",IF(I24="y",L24*M24*O24,((L24*(M24-N24)*O24)+(L24/('trans factors'!C$11/'trans factors'!C$12)*N24)*O24))))</f>
        <v>0</v>
      </c>
      <c r="R24" s="142">
        <f t="shared" si="0"/>
        <v>0</v>
      </c>
      <c r="S24" s="40"/>
      <c r="T24" s="145"/>
      <c r="U24" s="4"/>
      <c r="V24" s="4"/>
      <c r="W24" s="147"/>
      <c r="X24" s="7"/>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row>
    <row r="25" spans="1:51" ht="15.75" x14ac:dyDescent="0.25">
      <c r="A25" s="39"/>
      <c r="B25" s="79">
        <f>'member info &amp; cost plan amounts'!B25</f>
        <v>0</v>
      </c>
      <c r="C25" s="67">
        <f>'member info &amp; cost plan amounts'!C25</f>
        <v>0</v>
      </c>
      <c r="D25" s="68">
        <f>'member info &amp; cost plan amounts'!D25</f>
        <v>0</v>
      </c>
      <c r="E25" s="191"/>
      <c r="F25" s="143">
        <v>260</v>
      </c>
      <c r="G25" s="84"/>
      <c r="H25" s="74">
        <f>'member info &amp; cost plan amounts'!F25</f>
        <v>5</v>
      </c>
      <c r="I25" s="83">
        <f>'member info &amp; cost plan amounts'!I25</f>
        <v>0</v>
      </c>
      <c r="J25" s="75">
        <f>'member info &amp; cost plan amounts'!J25</f>
        <v>0</v>
      </c>
      <c r="K25" s="76" t="b">
        <f>IF(AND(I25="n",J25="n"),'trans factors'!$C$11,IF(AND(I25="y",J25="n"),'trans factors'!$C$12,IF(AND(I25="y",J25="y"),'trans factors'!$C$12*(1+'trans factors'!$C$13),IF(AND(I25="n",J25="y"),'trans factors'!$C$11*(1+'trans factors'!$C$13)))))</f>
        <v>0</v>
      </c>
      <c r="L25" s="76">
        <f t="shared" si="2"/>
        <v>0</v>
      </c>
      <c r="M25" s="77">
        <f>IF('member info &amp; cost plan amounts'!E25&lt;'trans factors'!C$14,'trans factors'!C$14/'member info &amp; cost plan amounts'!F25,'member info &amp; cost plan amounts'!E25/'member info &amp; cost plan amounts'!F25)*F25</f>
        <v>1716</v>
      </c>
      <c r="N25" s="78">
        <f>IF(I25="y",0,IF(M25&gt;'trans factors'!C$15,M25-'trans factors'!C$15,0))</f>
        <v>0</v>
      </c>
      <c r="O25" s="87">
        <f>'trans factors'!C$18</f>
        <v>1</v>
      </c>
      <c r="P25" s="87" t="str">
        <f t="shared" si="3"/>
        <v/>
      </c>
      <c r="Q25" s="142">
        <f>IF(F25=0,0,IF(F25="","",IF(I25="y",L25*M25*O25,((L25*(M25-N25)*O25)+(L25/('trans factors'!C$11/'trans factors'!C$12)*N25)*O25))))</f>
        <v>0</v>
      </c>
      <c r="R25" s="142">
        <f t="shared" si="0"/>
        <v>0</v>
      </c>
      <c r="S25" s="40"/>
      <c r="T25" s="145"/>
      <c r="U25" s="4"/>
      <c r="V25" s="4"/>
      <c r="W25" s="147"/>
      <c r="X25" s="7"/>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row>
    <row r="26" spans="1:51" ht="15.75" x14ac:dyDescent="0.25">
      <c r="A26" s="39"/>
      <c r="B26" s="79">
        <f>'member info &amp; cost plan amounts'!B26</f>
        <v>0</v>
      </c>
      <c r="C26" s="67">
        <f>'member info &amp; cost plan amounts'!C26</f>
        <v>0</v>
      </c>
      <c r="D26" s="68">
        <f>'member info &amp; cost plan amounts'!D26</f>
        <v>0</v>
      </c>
      <c r="E26" s="191"/>
      <c r="F26" s="143">
        <v>260</v>
      </c>
      <c r="G26" s="84"/>
      <c r="H26" s="74">
        <f>'member info &amp; cost plan amounts'!F26</f>
        <v>5</v>
      </c>
      <c r="I26" s="83">
        <f>'member info &amp; cost plan amounts'!I26</f>
        <v>0</v>
      </c>
      <c r="J26" s="75">
        <f>'member info &amp; cost plan amounts'!J26</f>
        <v>0</v>
      </c>
      <c r="K26" s="76" t="b">
        <f>IF(AND(I26="n",J26="n"),'trans factors'!$C$11,IF(AND(I26="y",J26="n"),'trans factors'!$C$12,IF(AND(I26="y",J26="y"),'trans factors'!$C$12*(1+'trans factors'!$C$13),IF(AND(I26="n",J26="y"),'trans factors'!$C$11*(1+'trans factors'!$C$13)))))</f>
        <v>0</v>
      </c>
      <c r="L26" s="76">
        <f t="shared" si="2"/>
        <v>0</v>
      </c>
      <c r="M26" s="77">
        <f>IF('member info &amp; cost plan amounts'!E26&lt;'trans factors'!C$14,'trans factors'!C$14/'member info &amp; cost plan amounts'!F26,'member info &amp; cost plan amounts'!E26/'member info &amp; cost plan amounts'!F26)*F26</f>
        <v>1716</v>
      </c>
      <c r="N26" s="78">
        <f>IF(I26="y",0,IF(M26&gt;'trans factors'!C$15,M26-'trans factors'!C$15,0))</f>
        <v>0</v>
      </c>
      <c r="O26" s="87">
        <f>'trans factors'!C$18</f>
        <v>1</v>
      </c>
      <c r="P26" s="87" t="str">
        <f t="shared" si="3"/>
        <v/>
      </c>
      <c r="Q26" s="142">
        <f>IF(F26=0,0,IF(F26="","",IF(I26="y",L26*M26*O26,((L26*(M26-N26)*O26)+(L26/('trans factors'!C$11/'trans factors'!C$12)*N26)*O26))))</f>
        <v>0</v>
      </c>
      <c r="R26" s="142">
        <f t="shared" si="0"/>
        <v>0</v>
      </c>
      <c r="S26" s="40"/>
      <c r="T26" s="145"/>
      <c r="U26" s="4"/>
      <c r="V26" s="4"/>
      <c r="W26" s="147"/>
      <c r="X26" s="7"/>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row>
    <row r="27" spans="1:51" ht="15.75" x14ac:dyDescent="0.25">
      <c r="A27" s="39"/>
      <c r="B27" s="79">
        <f>'member info &amp; cost plan amounts'!B27</f>
        <v>0</v>
      </c>
      <c r="C27" s="67">
        <f>'member info &amp; cost plan amounts'!C27</f>
        <v>0</v>
      </c>
      <c r="D27" s="68">
        <f>'member info &amp; cost plan amounts'!D27</f>
        <v>0</v>
      </c>
      <c r="E27" s="191"/>
      <c r="F27" s="143">
        <v>260</v>
      </c>
      <c r="G27" s="84"/>
      <c r="H27" s="74">
        <f>'member info &amp; cost plan amounts'!F27</f>
        <v>5</v>
      </c>
      <c r="I27" s="83">
        <f>'member info &amp; cost plan amounts'!I27</f>
        <v>0</v>
      </c>
      <c r="J27" s="75">
        <f>'member info &amp; cost plan amounts'!J27</f>
        <v>0</v>
      </c>
      <c r="K27" s="76" t="b">
        <f>IF(AND(I27="n",J27="n"),'trans factors'!$C$11,IF(AND(I27="y",J27="n"),'trans factors'!$C$12,IF(AND(I27="y",J27="y"),'trans factors'!$C$12*(1+'trans factors'!$C$13),IF(AND(I27="n",J27="y"),'trans factors'!$C$11*(1+'trans factors'!$C$13)))))</f>
        <v>0</v>
      </c>
      <c r="L27" s="76">
        <f t="shared" si="2"/>
        <v>0</v>
      </c>
      <c r="M27" s="77">
        <f>IF('member info &amp; cost plan amounts'!E27&lt;'trans factors'!C$14,'trans factors'!C$14/'member info &amp; cost plan amounts'!F27,'member info &amp; cost plan amounts'!E27/'member info &amp; cost plan amounts'!F27)*F27</f>
        <v>1716</v>
      </c>
      <c r="N27" s="78">
        <f>IF(I27="y",0,IF(M27&gt;'trans factors'!C$15,M27-'trans factors'!C$15,0))</f>
        <v>0</v>
      </c>
      <c r="O27" s="87">
        <f>'trans factors'!C$18</f>
        <v>1</v>
      </c>
      <c r="P27" s="87" t="str">
        <f t="shared" si="3"/>
        <v/>
      </c>
      <c r="Q27" s="142">
        <f>IF(F27=0,0,IF(F27="","",IF(I27="y",L27*M27*O27,((L27*(M27-N27)*O27)+(L27/('trans factors'!C$11/'trans factors'!C$12)*N27)*O27))))</f>
        <v>0</v>
      </c>
      <c r="R27" s="142">
        <f t="shared" si="0"/>
        <v>0</v>
      </c>
      <c r="S27" s="40"/>
      <c r="T27" s="145"/>
      <c r="U27" s="4"/>
      <c r="V27" s="4"/>
      <c r="W27" s="147"/>
      <c r="X27" s="7"/>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row>
    <row r="28" spans="1:51" ht="15.75" x14ac:dyDescent="0.25">
      <c r="A28" s="39"/>
      <c r="B28" s="79">
        <f>'member info &amp; cost plan amounts'!B28</f>
        <v>0</v>
      </c>
      <c r="C28" s="67">
        <f>'member info &amp; cost plan amounts'!C28</f>
        <v>0</v>
      </c>
      <c r="D28" s="68">
        <f>'member info &amp; cost plan amounts'!D28</f>
        <v>0</v>
      </c>
      <c r="E28" s="191"/>
      <c r="F28" s="143">
        <v>260</v>
      </c>
      <c r="G28" s="84"/>
      <c r="H28" s="74">
        <f>'member info &amp; cost plan amounts'!F28</f>
        <v>5</v>
      </c>
      <c r="I28" s="83">
        <f>'member info &amp; cost plan amounts'!I28</f>
        <v>0</v>
      </c>
      <c r="J28" s="75">
        <f>'member info &amp; cost plan amounts'!J28</f>
        <v>0</v>
      </c>
      <c r="K28" s="76" t="b">
        <f>IF(AND(I28="n",J28="n"),'trans factors'!$C$11,IF(AND(I28="y",J28="n"),'trans factors'!$C$12,IF(AND(I28="y",J28="y"),'trans factors'!$C$12*(1+'trans factors'!$C$13),IF(AND(I28="n",J28="y"),'trans factors'!$C$11*(1+'trans factors'!$C$13)))))</f>
        <v>0</v>
      </c>
      <c r="L28" s="76">
        <f t="shared" si="2"/>
        <v>0</v>
      </c>
      <c r="M28" s="77">
        <f>IF('member info &amp; cost plan amounts'!E28&lt;'trans factors'!C$14,'trans factors'!C$14/'member info &amp; cost plan amounts'!F28,'member info &amp; cost plan amounts'!E28/'member info &amp; cost plan amounts'!F28)*F28</f>
        <v>1716</v>
      </c>
      <c r="N28" s="78">
        <f>IF(I28="y",0,IF(M28&gt;'trans factors'!C$15,M28-'trans factors'!C$15,0))</f>
        <v>0</v>
      </c>
      <c r="O28" s="87">
        <f>'trans factors'!C$18</f>
        <v>1</v>
      </c>
      <c r="P28" s="87" t="str">
        <f t="shared" si="3"/>
        <v/>
      </c>
      <c r="Q28" s="142">
        <f>IF(F28=0,0,IF(F28="","",IF(I28="y",L28*M28*O28,((L28*(M28-N28)*O28)+(L28/('trans factors'!C$11/'trans factors'!C$12)*N28)*O28))))</f>
        <v>0</v>
      </c>
      <c r="R28" s="142">
        <f t="shared" si="0"/>
        <v>0</v>
      </c>
      <c r="S28" s="40"/>
      <c r="T28" s="145"/>
      <c r="U28" s="4"/>
      <c r="V28" s="4"/>
      <c r="W28" s="147"/>
      <c r="X28" s="7"/>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row>
    <row r="29" spans="1:51" ht="15.75" x14ac:dyDescent="0.25">
      <c r="A29" s="39"/>
      <c r="B29" s="79">
        <f>'member info &amp; cost plan amounts'!B29</f>
        <v>0</v>
      </c>
      <c r="C29" s="67">
        <f>'member info &amp; cost plan amounts'!C29</f>
        <v>0</v>
      </c>
      <c r="D29" s="68">
        <f>'member info &amp; cost plan amounts'!D29</f>
        <v>0</v>
      </c>
      <c r="E29" s="191"/>
      <c r="F29" s="143">
        <v>260</v>
      </c>
      <c r="G29" s="84"/>
      <c r="H29" s="74">
        <f>'member info &amp; cost plan amounts'!F29</f>
        <v>5</v>
      </c>
      <c r="I29" s="83">
        <f>'member info &amp; cost plan amounts'!I29</f>
        <v>0</v>
      </c>
      <c r="J29" s="75">
        <f>'member info &amp; cost plan amounts'!J29</f>
        <v>0</v>
      </c>
      <c r="K29" s="76" t="b">
        <f>IF(AND(I29="n",J29="n"),'trans factors'!$C$11,IF(AND(I29="y",J29="n"),'trans factors'!$C$12,IF(AND(I29="y",J29="y"),'trans factors'!$C$12*(1+'trans factors'!$C$13),IF(AND(I29="n",J29="y"),'trans factors'!$C$11*(1+'trans factors'!$C$13)))))</f>
        <v>0</v>
      </c>
      <c r="L29" s="76">
        <f t="shared" si="2"/>
        <v>0</v>
      </c>
      <c r="M29" s="77">
        <f>IF('member info &amp; cost plan amounts'!E29&lt;'trans factors'!C$14,'trans factors'!C$14/'member info &amp; cost plan amounts'!F29,'member info &amp; cost plan amounts'!E29/'member info &amp; cost plan amounts'!F29)*F29</f>
        <v>1716</v>
      </c>
      <c r="N29" s="78">
        <f>IF(I29="y",0,IF(M29&gt;'trans factors'!C$15,M29-'trans factors'!C$15,0))</f>
        <v>0</v>
      </c>
      <c r="O29" s="87">
        <f>'trans factors'!C$18</f>
        <v>1</v>
      </c>
      <c r="P29" s="87" t="str">
        <f t="shared" si="3"/>
        <v/>
      </c>
      <c r="Q29" s="142">
        <f>IF(F29=0,0,IF(F29="","",IF(I29="y",L29*M29*O29,((L29*(M29-N29)*O29)+(L29/('trans factors'!C$11/'trans factors'!C$12)*N29)*O29))))</f>
        <v>0</v>
      </c>
      <c r="R29" s="142">
        <f t="shared" si="0"/>
        <v>0</v>
      </c>
      <c r="S29" s="40"/>
      <c r="T29" s="145"/>
      <c r="U29" s="4"/>
      <c r="V29" s="4"/>
      <c r="W29" s="147"/>
      <c r="X29" s="7"/>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row>
    <row r="30" spans="1:51" ht="15.75" x14ac:dyDescent="0.25">
      <c r="A30" s="39"/>
      <c r="B30" s="79">
        <f>'member info &amp; cost plan amounts'!B30</f>
        <v>0</v>
      </c>
      <c r="C30" s="67">
        <f>'member info &amp; cost plan amounts'!C30</f>
        <v>0</v>
      </c>
      <c r="D30" s="68">
        <f>'member info &amp; cost plan amounts'!D30</f>
        <v>0</v>
      </c>
      <c r="E30" s="191"/>
      <c r="F30" s="143">
        <v>260</v>
      </c>
      <c r="G30" s="84"/>
      <c r="H30" s="74">
        <f>'member info &amp; cost plan amounts'!F30</f>
        <v>5</v>
      </c>
      <c r="I30" s="83">
        <f>'member info &amp; cost plan amounts'!I30</f>
        <v>0</v>
      </c>
      <c r="J30" s="75">
        <f>'member info &amp; cost plan amounts'!J30</f>
        <v>0</v>
      </c>
      <c r="K30" s="76" t="b">
        <f>IF(AND(I30="n",J30="n"),'trans factors'!$C$11,IF(AND(I30="y",J30="n"),'trans factors'!$C$12,IF(AND(I30="y",J30="y"),'trans factors'!$C$12*(1+'trans factors'!$C$13),IF(AND(I30="n",J30="y"),'trans factors'!$C$11*(1+'trans factors'!$C$13)))))</f>
        <v>0</v>
      </c>
      <c r="L30" s="76">
        <f t="shared" si="2"/>
        <v>0</v>
      </c>
      <c r="M30" s="77">
        <f>IF('member info &amp; cost plan amounts'!E30&lt;'trans factors'!C$14,'trans factors'!C$14/'member info &amp; cost plan amounts'!F30,'member info &amp; cost plan amounts'!E30/'member info &amp; cost plan amounts'!F30)*F30</f>
        <v>1716</v>
      </c>
      <c r="N30" s="78">
        <f>IF(I30="y",0,IF(M30&gt;'trans factors'!C$15,M30-'trans factors'!C$15,0))</f>
        <v>0</v>
      </c>
      <c r="O30" s="87">
        <f>'trans factors'!C$18</f>
        <v>1</v>
      </c>
      <c r="P30" s="87" t="str">
        <f t="shared" si="3"/>
        <v/>
      </c>
      <c r="Q30" s="142">
        <f>IF(F30=0,0,IF(F30="","",IF(I30="y",L30*M30*O30,((L30*(M30-N30)*O30)+(L30/('trans factors'!C$11/'trans factors'!C$12)*N30)*O30))))</f>
        <v>0</v>
      </c>
      <c r="R30" s="142">
        <f t="shared" si="0"/>
        <v>0</v>
      </c>
      <c r="S30" s="40"/>
      <c r="T30" s="145"/>
      <c r="U30" s="4"/>
      <c r="V30" s="4"/>
      <c r="W30" s="147"/>
      <c r="X30" s="7"/>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row>
    <row r="31" spans="1:51" ht="15.75" x14ac:dyDescent="0.25">
      <c r="A31" s="39"/>
      <c r="B31" s="79">
        <f>'member info &amp; cost plan amounts'!B31</f>
        <v>0</v>
      </c>
      <c r="C31" s="67">
        <f>'member info &amp; cost plan amounts'!C31</f>
        <v>0</v>
      </c>
      <c r="D31" s="68">
        <f>'member info &amp; cost plan amounts'!D31</f>
        <v>0</v>
      </c>
      <c r="E31" s="191"/>
      <c r="F31" s="143">
        <v>260</v>
      </c>
      <c r="G31" s="84"/>
      <c r="H31" s="74">
        <f>'member info &amp; cost plan amounts'!F31</f>
        <v>5</v>
      </c>
      <c r="I31" s="83">
        <f>'member info &amp; cost plan amounts'!I31</f>
        <v>0</v>
      </c>
      <c r="J31" s="75">
        <f>'member info &amp; cost plan amounts'!J31</f>
        <v>0</v>
      </c>
      <c r="K31" s="76" t="b">
        <f>IF(AND(I31="n",J31="n"),'trans factors'!$C$11,IF(AND(I31="y",J31="n"),'trans factors'!$C$12,IF(AND(I31="y",J31="y"),'trans factors'!$C$12*(1+'trans factors'!$C$13),IF(AND(I31="n",J31="y"),'trans factors'!$C$11*(1+'trans factors'!$C$13)))))</f>
        <v>0</v>
      </c>
      <c r="L31" s="76">
        <f t="shared" si="2"/>
        <v>0</v>
      </c>
      <c r="M31" s="77">
        <f>IF('member info &amp; cost plan amounts'!E31&lt;'trans factors'!C$14,'trans factors'!C$14/'member info &amp; cost plan amounts'!F31,'member info &amp; cost plan amounts'!E31/'member info &amp; cost plan amounts'!F31)*F31</f>
        <v>1716</v>
      </c>
      <c r="N31" s="78">
        <f>IF(I31="y",0,IF(M31&gt;'trans factors'!C$15,M31-'trans factors'!C$15,0))</f>
        <v>0</v>
      </c>
      <c r="O31" s="87">
        <f>'trans factors'!C$18</f>
        <v>1</v>
      </c>
      <c r="P31" s="87" t="str">
        <f t="shared" si="3"/>
        <v/>
      </c>
      <c r="Q31" s="142">
        <f>IF(F31=0,0,IF(F31="","",IF(I31="y",L31*M31*O31,((L31*(M31-N31)*O31)+(L31/('trans factors'!C$11/'trans factors'!C$12)*N31)*O31))))</f>
        <v>0</v>
      </c>
      <c r="R31" s="142">
        <f t="shared" si="0"/>
        <v>0</v>
      </c>
      <c r="S31" s="40"/>
      <c r="T31" s="145"/>
      <c r="U31" s="4"/>
      <c r="V31" s="4"/>
      <c r="W31" s="147"/>
      <c r="X31" s="7"/>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row>
    <row r="32" spans="1:51" ht="15.75" x14ac:dyDescent="0.25">
      <c r="A32" s="39"/>
      <c r="B32" s="79">
        <f>'member info &amp; cost plan amounts'!B32</f>
        <v>0</v>
      </c>
      <c r="C32" s="67">
        <f>'member info &amp; cost plan amounts'!C32</f>
        <v>0</v>
      </c>
      <c r="D32" s="68">
        <f>'member info &amp; cost plan amounts'!D32</f>
        <v>0</v>
      </c>
      <c r="E32" s="191"/>
      <c r="F32" s="143">
        <v>260</v>
      </c>
      <c r="G32" s="84"/>
      <c r="H32" s="74">
        <f>'member info &amp; cost plan amounts'!F32</f>
        <v>5</v>
      </c>
      <c r="I32" s="83">
        <f>'member info &amp; cost plan amounts'!I32</f>
        <v>0</v>
      </c>
      <c r="J32" s="75">
        <f>'member info &amp; cost plan amounts'!J32</f>
        <v>0</v>
      </c>
      <c r="K32" s="76" t="b">
        <f>IF(AND(I32="n",J32="n"),'trans factors'!$C$11,IF(AND(I32="y",J32="n"),'trans factors'!$C$12,IF(AND(I32="y",J32="y"),'trans factors'!$C$12*(1+'trans factors'!$C$13),IF(AND(I32="n",J32="y"),'trans factors'!$C$11*(1+'trans factors'!$C$13)))))</f>
        <v>0</v>
      </c>
      <c r="L32" s="76">
        <f t="shared" si="2"/>
        <v>0</v>
      </c>
      <c r="M32" s="77">
        <f>IF('member info &amp; cost plan amounts'!E32&lt;'trans factors'!C$14,'trans factors'!C$14/'member info &amp; cost plan amounts'!F32,'member info &amp; cost plan amounts'!E32/'member info &amp; cost plan amounts'!F32)*F32</f>
        <v>1716</v>
      </c>
      <c r="N32" s="78">
        <f>IF(I32="y",0,IF(M32&gt;'trans factors'!C$15,M32-'trans factors'!C$15,0))</f>
        <v>0</v>
      </c>
      <c r="O32" s="87">
        <f>'trans factors'!C$18</f>
        <v>1</v>
      </c>
      <c r="P32" s="87" t="str">
        <f t="shared" si="3"/>
        <v/>
      </c>
      <c r="Q32" s="142">
        <f>IF(F32=0,0,IF(F32="","",IF(I32="y",L32*M32*O32,((L32*(M32-N32)*O32)+(L32/('trans factors'!C$11/'trans factors'!C$12)*N32)*O32))))</f>
        <v>0</v>
      </c>
      <c r="R32" s="142">
        <f t="shared" si="0"/>
        <v>0</v>
      </c>
      <c r="S32" s="40"/>
      <c r="T32" s="145"/>
      <c r="U32" s="4"/>
      <c r="V32" s="4"/>
      <c r="W32" s="147"/>
      <c r="X32" s="7"/>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row>
    <row r="33" spans="1:51" ht="15.75" x14ac:dyDescent="0.25">
      <c r="A33" s="39"/>
      <c r="B33" s="79">
        <f>'member info &amp; cost plan amounts'!B33</f>
        <v>0</v>
      </c>
      <c r="C33" s="67">
        <f>'member info &amp; cost plan amounts'!C33</f>
        <v>0</v>
      </c>
      <c r="D33" s="68">
        <f>'member info &amp; cost plan amounts'!D33</f>
        <v>0</v>
      </c>
      <c r="E33" s="191"/>
      <c r="F33" s="143">
        <v>260</v>
      </c>
      <c r="G33" s="84"/>
      <c r="H33" s="74">
        <f>'member info &amp; cost plan amounts'!F33</f>
        <v>5</v>
      </c>
      <c r="I33" s="83">
        <f>'member info &amp; cost plan amounts'!I33</f>
        <v>0</v>
      </c>
      <c r="J33" s="75">
        <f>'member info &amp; cost plan amounts'!J33</f>
        <v>0</v>
      </c>
      <c r="K33" s="76" t="b">
        <f>IF(AND(I33="n",J33="n"),'trans factors'!$C$11,IF(AND(I33="y",J33="n"),'trans factors'!$C$12,IF(AND(I33="y",J33="y"),'trans factors'!$C$12*(1+'trans factors'!$C$13),IF(AND(I33="n",J33="y"),'trans factors'!$C$11*(1+'trans factors'!$C$13)))))</f>
        <v>0</v>
      </c>
      <c r="L33" s="76">
        <f t="shared" si="2"/>
        <v>0</v>
      </c>
      <c r="M33" s="77">
        <f>IF('member info &amp; cost plan amounts'!E33&lt;'trans factors'!C$14,'trans factors'!C$14/'member info &amp; cost plan amounts'!F33,'member info &amp; cost plan amounts'!E33/'member info &amp; cost plan amounts'!F33)*F33</f>
        <v>1716</v>
      </c>
      <c r="N33" s="78">
        <f>IF(I33="y",0,IF(M33&gt;'trans factors'!C$15,M33-'trans factors'!C$15,0))</f>
        <v>0</v>
      </c>
      <c r="O33" s="87">
        <f>'trans factors'!C$18</f>
        <v>1</v>
      </c>
      <c r="P33" s="87" t="str">
        <f t="shared" si="3"/>
        <v/>
      </c>
      <c r="Q33" s="142">
        <f>IF(F33=0,0,IF(F33="","",IF(I33="y",L33*M33*O33,((L33*(M33-N33)*O33)+(L33/('trans factors'!C$11/'trans factors'!C$12)*N33)*O33))))</f>
        <v>0</v>
      </c>
      <c r="R33" s="142">
        <f t="shared" si="0"/>
        <v>0</v>
      </c>
      <c r="S33" s="40"/>
      <c r="T33" s="145"/>
      <c r="U33" s="4"/>
      <c r="V33" s="4"/>
      <c r="W33" s="147"/>
      <c r="X33" s="7"/>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row>
    <row r="34" spans="1:51" ht="15.75" x14ac:dyDescent="0.25">
      <c r="A34" s="39"/>
      <c r="B34" s="79">
        <f>'member info &amp; cost plan amounts'!B34</f>
        <v>0</v>
      </c>
      <c r="C34" s="67">
        <f>'member info &amp; cost plan amounts'!C34</f>
        <v>0</v>
      </c>
      <c r="D34" s="68">
        <f>'member info &amp; cost plan amounts'!D34</f>
        <v>0</v>
      </c>
      <c r="E34" s="191"/>
      <c r="F34" s="143">
        <v>260</v>
      </c>
      <c r="G34" s="84"/>
      <c r="H34" s="74">
        <f>'member info &amp; cost plan amounts'!F34</f>
        <v>5</v>
      </c>
      <c r="I34" s="83">
        <f>'member info &amp; cost plan amounts'!I34</f>
        <v>0</v>
      </c>
      <c r="J34" s="75">
        <f>'member info &amp; cost plan amounts'!J34</f>
        <v>0</v>
      </c>
      <c r="K34" s="76" t="b">
        <f>IF(AND(I34="n",J34="n"),'trans factors'!$C$11,IF(AND(I34="y",J34="n"),'trans factors'!$C$12,IF(AND(I34="y",J34="y"),'trans factors'!$C$12*(1+'trans factors'!$C$13),IF(AND(I34="n",J34="y"),'trans factors'!$C$11*(1+'trans factors'!$C$13)))))</f>
        <v>0</v>
      </c>
      <c r="L34" s="76">
        <f t="shared" si="2"/>
        <v>0</v>
      </c>
      <c r="M34" s="77">
        <f>IF('member info &amp; cost plan amounts'!E34&lt;'trans factors'!C$14,'trans factors'!C$14/'member info &amp; cost plan amounts'!F34,'member info &amp; cost plan amounts'!E34/'member info &amp; cost plan amounts'!F34)*F34</f>
        <v>1716</v>
      </c>
      <c r="N34" s="78">
        <f>IF(I34="y",0,IF(M34&gt;'trans factors'!C$15,M34-'trans factors'!C$15,0))</f>
        <v>0</v>
      </c>
      <c r="O34" s="87">
        <f>'trans factors'!C$18</f>
        <v>1</v>
      </c>
      <c r="P34" s="87" t="str">
        <f t="shared" si="3"/>
        <v/>
      </c>
      <c r="Q34" s="142">
        <f>IF(F34=0,0,IF(F34="","",IF(I34="y",L34*M34*O34,((L34*(M34-N34)*O34)+(L34/('trans factors'!C$11/'trans factors'!C$12)*N34)*O34))))</f>
        <v>0</v>
      </c>
      <c r="R34" s="142">
        <f t="shared" si="0"/>
        <v>0</v>
      </c>
      <c r="S34" s="40"/>
      <c r="T34" s="145"/>
      <c r="U34" s="4"/>
      <c r="V34" s="4"/>
      <c r="W34" s="147"/>
      <c r="X34" s="7"/>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row>
    <row r="35" spans="1:51" ht="15.75" x14ac:dyDescent="0.25">
      <c r="A35" s="39"/>
      <c r="B35" s="79">
        <f>'member info &amp; cost plan amounts'!B35</f>
        <v>0</v>
      </c>
      <c r="C35" s="67">
        <f>'member info &amp; cost plan amounts'!C35</f>
        <v>0</v>
      </c>
      <c r="D35" s="68">
        <f>'member info &amp; cost plan amounts'!D35</f>
        <v>0</v>
      </c>
      <c r="E35" s="191"/>
      <c r="F35" s="143">
        <v>260</v>
      </c>
      <c r="G35" s="84"/>
      <c r="H35" s="74">
        <f>'member info &amp; cost plan amounts'!F35</f>
        <v>5</v>
      </c>
      <c r="I35" s="83">
        <f>'member info &amp; cost plan amounts'!I35</f>
        <v>0</v>
      </c>
      <c r="J35" s="75">
        <f>'member info &amp; cost plan amounts'!J35</f>
        <v>0</v>
      </c>
      <c r="K35" s="76" t="b">
        <f>IF(AND(I35="n",J35="n"),'trans factors'!$C$11,IF(AND(I35="y",J35="n"),'trans factors'!$C$12,IF(AND(I35="y",J35="y"),'trans factors'!$C$12*(1+'trans factors'!$C$13),IF(AND(I35="n",J35="y"),'trans factors'!$C$11*(1+'trans factors'!$C$13)))))</f>
        <v>0</v>
      </c>
      <c r="L35" s="76">
        <f t="shared" si="2"/>
        <v>0</v>
      </c>
      <c r="M35" s="77">
        <f>IF('member info &amp; cost plan amounts'!E35&lt;'trans factors'!C$14,'trans factors'!C$14/'member info &amp; cost plan amounts'!F35,'member info &amp; cost plan amounts'!E35/'member info &amp; cost plan amounts'!F35)*F35</f>
        <v>1716</v>
      </c>
      <c r="N35" s="78">
        <f>IF(I35="y",0,IF(M35&gt;'trans factors'!C$15,M35-'trans factors'!C$15,0))</f>
        <v>0</v>
      </c>
      <c r="O35" s="87">
        <f>'trans factors'!C$18</f>
        <v>1</v>
      </c>
      <c r="P35" s="87" t="str">
        <f t="shared" si="3"/>
        <v/>
      </c>
      <c r="Q35" s="142">
        <f>IF(F35=0,0,IF(F35="","",IF(I35="y",L35*M35*O35,((L35*(M35-N35)*O35)+(L35/('trans factors'!C$11/'trans factors'!C$12)*N35)*O35))))</f>
        <v>0</v>
      </c>
      <c r="R35" s="142">
        <f t="shared" si="0"/>
        <v>0</v>
      </c>
      <c r="S35" s="40"/>
      <c r="T35" s="145"/>
      <c r="U35" s="4"/>
      <c r="V35" s="4"/>
      <c r="W35" s="147"/>
      <c r="X35" s="7"/>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row>
    <row r="36" spans="1:51" ht="15.75" x14ac:dyDescent="0.25">
      <c r="A36" s="39"/>
      <c r="B36" s="79">
        <f>'member info &amp; cost plan amounts'!B36</f>
        <v>0</v>
      </c>
      <c r="C36" s="67">
        <f>'member info &amp; cost plan amounts'!C36</f>
        <v>0</v>
      </c>
      <c r="D36" s="68">
        <f>'member info &amp; cost plan amounts'!D36</f>
        <v>0</v>
      </c>
      <c r="E36" s="191"/>
      <c r="F36" s="143">
        <v>260</v>
      </c>
      <c r="G36" s="84"/>
      <c r="H36" s="74">
        <f>'member info &amp; cost plan amounts'!F36</f>
        <v>5</v>
      </c>
      <c r="I36" s="83">
        <f>'member info &amp; cost plan amounts'!I36</f>
        <v>0</v>
      </c>
      <c r="J36" s="75">
        <f>'member info &amp; cost plan amounts'!J36</f>
        <v>0</v>
      </c>
      <c r="K36" s="76" t="b">
        <f>IF(AND(I36="n",J36="n"),'trans factors'!$C$11,IF(AND(I36="y",J36="n"),'trans factors'!$C$12,IF(AND(I36="y",J36="y"),'trans factors'!$C$12*(1+'trans factors'!$C$13),IF(AND(I36="n",J36="y"),'trans factors'!$C$11*(1+'trans factors'!$C$13)))))</f>
        <v>0</v>
      </c>
      <c r="L36" s="76">
        <f t="shared" si="2"/>
        <v>0</v>
      </c>
      <c r="M36" s="77">
        <f>IF('member info &amp; cost plan amounts'!E36&lt;'trans factors'!C$14,'trans factors'!C$14/'member info &amp; cost plan amounts'!F36,'member info &amp; cost plan amounts'!E36/'member info &amp; cost plan amounts'!F36)*F36</f>
        <v>1716</v>
      </c>
      <c r="N36" s="78">
        <f>IF(I36="y",0,IF(M36&gt;'trans factors'!C$15,M36-'trans factors'!C$15,0))</f>
        <v>0</v>
      </c>
      <c r="O36" s="87">
        <f>'trans factors'!C$18</f>
        <v>1</v>
      </c>
      <c r="P36" s="87" t="str">
        <f t="shared" si="3"/>
        <v/>
      </c>
      <c r="Q36" s="142">
        <f>IF(F36=0,0,IF(F36="","",IF(I36="y",L36*M36*O36,((L36*(M36-N36)*O36)+(L36/('trans factors'!C$11/'trans factors'!C$12)*N36)*O36))))</f>
        <v>0</v>
      </c>
      <c r="R36" s="142">
        <f t="shared" si="0"/>
        <v>0</v>
      </c>
      <c r="S36" s="40"/>
      <c r="T36" s="145"/>
      <c r="U36" s="4"/>
      <c r="V36" s="4"/>
      <c r="W36" s="147"/>
      <c r="X36" s="7"/>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row>
    <row r="37" spans="1:51" ht="15.75" x14ac:dyDescent="0.25">
      <c r="A37" s="39"/>
      <c r="B37" s="79">
        <f>'member info &amp; cost plan amounts'!B37</f>
        <v>0</v>
      </c>
      <c r="C37" s="67">
        <f>'member info &amp; cost plan amounts'!C37</f>
        <v>0</v>
      </c>
      <c r="D37" s="68">
        <f>'member info &amp; cost plan amounts'!D37</f>
        <v>0</v>
      </c>
      <c r="E37" s="191"/>
      <c r="F37" s="143">
        <v>260</v>
      </c>
      <c r="G37" s="84"/>
      <c r="H37" s="74">
        <f>'member info &amp; cost plan amounts'!F37</f>
        <v>5</v>
      </c>
      <c r="I37" s="83">
        <f>'member info &amp; cost plan amounts'!I37</f>
        <v>0</v>
      </c>
      <c r="J37" s="75">
        <f>'member info &amp; cost plan amounts'!J37</f>
        <v>0</v>
      </c>
      <c r="K37" s="76" t="b">
        <f>IF(AND(I37="n",J37="n"),'trans factors'!$C$11,IF(AND(I37="y",J37="n"),'trans factors'!$C$12,IF(AND(I37="y",J37="y"),'trans factors'!$C$12*(1+'trans factors'!$C$13),IF(AND(I37="n",J37="y"),'trans factors'!$C$11*(1+'trans factors'!$C$13)))))</f>
        <v>0</v>
      </c>
      <c r="L37" s="76">
        <f t="shared" si="2"/>
        <v>0</v>
      </c>
      <c r="M37" s="77">
        <f>IF('member info &amp; cost plan amounts'!E37&lt;'trans factors'!C$14,'trans factors'!C$14/'member info &amp; cost plan amounts'!F37,'member info &amp; cost plan amounts'!E37/'member info &amp; cost plan amounts'!F37)*F37</f>
        <v>1716</v>
      </c>
      <c r="N37" s="78">
        <f>IF(I37="y",0,IF(M37&gt;'trans factors'!C$15,M37-'trans factors'!C$15,0))</f>
        <v>0</v>
      </c>
      <c r="O37" s="87">
        <f>'trans factors'!C$18</f>
        <v>1</v>
      </c>
      <c r="P37" s="87" t="str">
        <f t="shared" si="3"/>
        <v/>
      </c>
      <c r="Q37" s="142">
        <f>IF(F37=0,0,IF(F37="","",IF(I37="y",L37*M37*O37,((L37*(M37-N37)*O37)+(L37/('trans factors'!C$11/'trans factors'!C$12)*N37)*O37))))</f>
        <v>0</v>
      </c>
      <c r="R37" s="142">
        <f t="shared" si="0"/>
        <v>0</v>
      </c>
      <c r="S37" s="40"/>
      <c r="T37" s="145"/>
      <c r="U37" s="4"/>
      <c r="V37" s="4"/>
      <c r="W37" s="147"/>
      <c r="X37" s="7"/>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row>
    <row r="38" spans="1:51" ht="15.75" x14ac:dyDescent="0.25">
      <c r="A38" s="39"/>
      <c r="B38" s="79">
        <f>'member info &amp; cost plan amounts'!B38</f>
        <v>0</v>
      </c>
      <c r="C38" s="67">
        <f>'member info &amp; cost plan amounts'!C38</f>
        <v>0</v>
      </c>
      <c r="D38" s="68">
        <f>'member info &amp; cost plan amounts'!D38</f>
        <v>0</v>
      </c>
      <c r="E38" s="191"/>
      <c r="F38" s="143">
        <v>260</v>
      </c>
      <c r="G38" s="84"/>
      <c r="H38" s="74">
        <f>'member info &amp; cost plan amounts'!F38</f>
        <v>5</v>
      </c>
      <c r="I38" s="83">
        <f>'member info &amp; cost plan amounts'!I38</f>
        <v>0</v>
      </c>
      <c r="J38" s="75">
        <f>'member info &amp; cost plan amounts'!J38</f>
        <v>0</v>
      </c>
      <c r="K38" s="76" t="b">
        <f>IF(AND(I38="n",J38="n"),'trans factors'!$C$11,IF(AND(I38="y",J38="n"),'trans factors'!$C$12,IF(AND(I38="y",J38="y"),'trans factors'!$C$12*(1+'trans factors'!$C$13),IF(AND(I38="n",J38="y"),'trans factors'!$C$11*(1+'trans factors'!$C$13)))))</f>
        <v>0</v>
      </c>
      <c r="L38" s="76">
        <f t="shared" si="2"/>
        <v>0</v>
      </c>
      <c r="M38" s="77">
        <f>IF('member info &amp; cost plan amounts'!E38&lt;'trans factors'!C$14,'trans factors'!C$14/'member info &amp; cost plan amounts'!F38,'member info &amp; cost plan amounts'!E38/'member info &amp; cost plan amounts'!F38)*F38</f>
        <v>1716</v>
      </c>
      <c r="N38" s="78">
        <f>IF(I38="y",0,IF(M38&gt;'trans factors'!C$15,M38-'trans factors'!C$15,0))</f>
        <v>0</v>
      </c>
      <c r="O38" s="87">
        <f>'trans factors'!C$18</f>
        <v>1</v>
      </c>
      <c r="P38" s="87" t="str">
        <f t="shared" si="3"/>
        <v/>
      </c>
      <c r="Q38" s="142">
        <f>IF(F38=0,0,IF(F38="","",IF(I38="y",L38*M38*O38,((L38*(M38-N38)*O38)+(L38/('trans factors'!C$11/'trans factors'!C$12)*N38)*O38))))</f>
        <v>0</v>
      </c>
      <c r="R38" s="142">
        <f t="shared" si="0"/>
        <v>0</v>
      </c>
      <c r="S38" s="40"/>
      <c r="T38" s="145"/>
      <c r="U38" s="4"/>
      <c r="V38" s="4"/>
      <c r="W38" s="147"/>
      <c r="X38" s="7"/>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row>
    <row r="39" spans="1:51" ht="15.75" x14ac:dyDescent="0.25">
      <c r="A39" s="39"/>
      <c r="B39" s="79">
        <f>'member info &amp; cost plan amounts'!B39</f>
        <v>0</v>
      </c>
      <c r="C39" s="67">
        <f>'member info &amp; cost plan amounts'!C39</f>
        <v>0</v>
      </c>
      <c r="D39" s="68">
        <f>'member info &amp; cost plan amounts'!D39</f>
        <v>0</v>
      </c>
      <c r="E39" s="191"/>
      <c r="F39" s="143">
        <v>260</v>
      </c>
      <c r="G39" s="84"/>
      <c r="H39" s="74">
        <f>'member info &amp; cost plan amounts'!F39</f>
        <v>5</v>
      </c>
      <c r="I39" s="83">
        <f>'member info &amp; cost plan amounts'!I39</f>
        <v>0</v>
      </c>
      <c r="J39" s="75">
        <f>'member info &amp; cost plan amounts'!J39</f>
        <v>0</v>
      </c>
      <c r="K39" s="76" t="b">
        <f>IF(AND(I39="n",J39="n"),'trans factors'!$C$11,IF(AND(I39="y",J39="n"),'trans factors'!$C$12,IF(AND(I39="y",J39="y"),'trans factors'!$C$12*(1+'trans factors'!$C$13),IF(AND(I39="n",J39="y"),'trans factors'!$C$11*(1+'trans factors'!$C$13)))))</f>
        <v>0</v>
      </c>
      <c r="L39" s="76">
        <f t="shared" si="2"/>
        <v>0</v>
      </c>
      <c r="M39" s="77">
        <f>IF('member info &amp; cost plan amounts'!E39&lt;'trans factors'!C$14,'trans factors'!C$14/'member info &amp; cost plan amounts'!F39,'member info &amp; cost plan amounts'!E39/'member info &amp; cost plan amounts'!F39)*F39</f>
        <v>1716</v>
      </c>
      <c r="N39" s="78">
        <f>IF(I39="y",0,IF(M39&gt;'trans factors'!C$15,M39-'trans factors'!C$15,0))</f>
        <v>0</v>
      </c>
      <c r="O39" s="87">
        <f>'trans factors'!C$18</f>
        <v>1</v>
      </c>
      <c r="P39" s="87" t="str">
        <f t="shared" si="3"/>
        <v/>
      </c>
      <c r="Q39" s="142">
        <f>IF(F39=0,0,IF(F39="","",IF(I39="y",L39*M39*O39,((L39*(M39-N39)*O39)+(L39/('trans factors'!C$11/'trans factors'!C$12)*N39)*O39))))</f>
        <v>0</v>
      </c>
      <c r="R39" s="142">
        <f t="shared" si="0"/>
        <v>0</v>
      </c>
      <c r="S39" s="40"/>
      <c r="T39" s="145"/>
      <c r="U39" s="4"/>
      <c r="V39" s="4"/>
      <c r="W39" s="147"/>
      <c r="X39" s="7"/>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row>
    <row r="40" spans="1:51" ht="15.75" x14ac:dyDescent="0.25">
      <c r="A40" s="39"/>
      <c r="B40" s="79">
        <f>'member info &amp; cost plan amounts'!B40</f>
        <v>0</v>
      </c>
      <c r="C40" s="67">
        <f>'member info &amp; cost plan amounts'!C40</f>
        <v>0</v>
      </c>
      <c r="D40" s="68">
        <f>'member info &amp; cost plan amounts'!D40</f>
        <v>0</v>
      </c>
      <c r="E40" s="191"/>
      <c r="F40" s="143">
        <v>260</v>
      </c>
      <c r="G40" s="84"/>
      <c r="H40" s="74">
        <f>'member info &amp; cost plan amounts'!F40</f>
        <v>5</v>
      </c>
      <c r="I40" s="83">
        <f>'member info &amp; cost plan amounts'!I40</f>
        <v>0</v>
      </c>
      <c r="J40" s="75">
        <f>'member info &amp; cost plan amounts'!J40</f>
        <v>0</v>
      </c>
      <c r="K40" s="76" t="b">
        <f>IF(AND(I40="n",J40="n"),'trans factors'!$C$11,IF(AND(I40="y",J40="n"),'trans factors'!$C$12,IF(AND(I40="y",J40="y"),'trans factors'!$C$12*(1+'trans factors'!$C$13),IF(AND(I40="n",J40="y"),'trans factors'!$C$11*(1+'trans factors'!$C$13)))))</f>
        <v>0</v>
      </c>
      <c r="L40" s="76">
        <f t="shared" si="2"/>
        <v>0</v>
      </c>
      <c r="M40" s="77">
        <f>IF('member info &amp; cost plan amounts'!E40&lt;'trans factors'!C$14,'trans factors'!C$14/'member info &amp; cost plan amounts'!F40,'member info &amp; cost plan amounts'!E40/'member info &amp; cost plan amounts'!F40)*F40</f>
        <v>1716</v>
      </c>
      <c r="N40" s="78">
        <f>IF(I40="y",0,IF(M40&gt;'trans factors'!C$15,M40-'trans factors'!C$15,0))</f>
        <v>0</v>
      </c>
      <c r="O40" s="87">
        <f>'trans factors'!C$18</f>
        <v>1</v>
      </c>
      <c r="P40" s="87" t="str">
        <f t="shared" si="3"/>
        <v/>
      </c>
      <c r="Q40" s="142">
        <f>IF(F40=0,0,IF(F40="","",IF(I40="y",L40*M40*O40,((L40*(M40-N40)*O40)+(L40/('trans factors'!C$11/'trans factors'!C$12)*N40)*O40))))</f>
        <v>0</v>
      </c>
      <c r="R40" s="142">
        <f t="shared" si="0"/>
        <v>0</v>
      </c>
      <c r="S40" s="40"/>
      <c r="T40" s="145"/>
      <c r="U40" s="4"/>
      <c r="V40" s="4"/>
      <c r="W40" s="147"/>
      <c r="X40" s="7"/>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row>
    <row r="41" spans="1:51" ht="15.75" x14ac:dyDescent="0.25">
      <c r="A41" s="39"/>
      <c r="B41" s="79">
        <f>'member info &amp; cost plan amounts'!B41</f>
        <v>0</v>
      </c>
      <c r="C41" s="67">
        <f>'member info &amp; cost plan amounts'!C41</f>
        <v>0</v>
      </c>
      <c r="D41" s="68">
        <f>'member info &amp; cost plan amounts'!D41</f>
        <v>0</v>
      </c>
      <c r="E41" s="191"/>
      <c r="F41" s="143">
        <v>260</v>
      </c>
      <c r="G41" s="84"/>
      <c r="H41" s="74">
        <f>'member info &amp; cost plan amounts'!F41</f>
        <v>5</v>
      </c>
      <c r="I41" s="83">
        <f>'member info &amp; cost plan amounts'!I41</f>
        <v>0</v>
      </c>
      <c r="J41" s="75">
        <f>'member info &amp; cost plan amounts'!J41</f>
        <v>0</v>
      </c>
      <c r="K41" s="76" t="b">
        <f>IF(AND(I41="n",J41="n"),'trans factors'!$C$11,IF(AND(I41="y",J41="n"),'trans factors'!$C$12,IF(AND(I41="y",J41="y"),'trans factors'!$C$12*(1+'trans factors'!$C$13),IF(AND(I41="n",J41="y"),'trans factors'!$C$11*(1+'trans factors'!$C$13)))))</f>
        <v>0</v>
      </c>
      <c r="L41" s="76">
        <f t="shared" si="2"/>
        <v>0</v>
      </c>
      <c r="M41" s="77">
        <f>IF('member info &amp; cost plan amounts'!E41&lt;'trans factors'!C$14,'trans factors'!C$14/'member info &amp; cost plan amounts'!F41,'member info &amp; cost plan amounts'!E41/'member info &amp; cost plan amounts'!F41)*F41</f>
        <v>1716</v>
      </c>
      <c r="N41" s="78">
        <f>IF(I41="y",0,IF(M41&gt;'trans factors'!C$15,M41-'trans factors'!C$15,0))</f>
        <v>0</v>
      </c>
      <c r="O41" s="87">
        <f>'trans factors'!C$18</f>
        <v>1</v>
      </c>
      <c r="P41" s="87" t="str">
        <f t="shared" si="3"/>
        <v/>
      </c>
      <c r="Q41" s="142">
        <f>IF(F41=0,0,IF(F41="","",IF(I41="y",L41*M41*O41,((L41*(M41-N41)*O41)+(L41/('trans factors'!C$11/'trans factors'!C$12)*N41)*O41))))</f>
        <v>0</v>
      </c>
      <c r="R41" s="142">
        <f t="shared" si="0"/>
        <v>0</v>
      </c>
      <c r="S41" s="40"/>
      <c r="T41" s="145"/>
      <c r="U41" s="4"/>
      <c r="V41" s="4"/>
      <c r="W41" s="147"/>
      <c r="X41" s="7"/>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row>
    <row r="42" spans="1:51" ht="15.75" x14ac:dyDescent="0.25">
      <c r="A42" s="39"/>
      <c r="B42" s="79">
        <f>'member info &amp; cost plan amounts'!B42</f>
        <v>0</v>
      </c>
      <c r="C42" s="67">
        <f>'member info &amp; cost plan amounts'!C42</f>
        <v>0</v>
      </c>
      <c r="D42" s="68">
        <f>'member info &amp; cost plan amounts'!D42</f>
        <v>0</v>
      </c>
      <c r="E42" s="191"/>
      <c r="F42" s="143">
        <v>260</v>
      </c>
      <c r="G42" s="84"/>
      <c r="H42" s="74">
        <f>'member info &amp; cost plan amounts'!F42</f>
        <v>5</v>
      </c>
      <c r="I42" s="83">
        <f>'member info &amp; cost plan amounts'!I42</f>
        <v>0</v>
      </c>
      <c r="J42" s="75">
        <f>'member info &amp; cost plan amounts'!J42</f>
        <v>0</v>
      </c>
      <c r="K42" s="76" t="b">
        <f>IF(AND(I42="n",J42="n"),'trans factors'!$C$11,IF(AND(I42="y",J42="n"),'trans factors'!$C$12,IF(AND(I42="y",J42="y"),'trans factors'!$C$12*(1+'trans factors'!$C$13),IF(AND(I42="n",J42="y"),'trans factors'!$C$11*(1+'trans factors'!$C$13)))))</f>
        <v>0</v>
      </c>
      <c r="L42" s="76">
        <f t="shared" si="2"/>
        <v>0</v>
      </c>
      <c r="M42" s="77">
        <f>IF('member info &amp; cost plan amounts'!E42&lt;'trans factors'!C$14,'trans factors'!C$14/'member info &amp; cost plan amounts'!F42,'member info &amp; cost plan amounts'!E42/'member info &amp; cost plan amounts'!F42)*F42</f>
        <v>1716</v>
      </c>
      <c r="N42" s="78">
        <f>IF(I42="y",0,IF(M42&gt;'trans factors'!C$15,M42-'trans factors'!C$15,0))</f>
        <v>0</v>
      </c>
      <c r="O42" s="87">
        <f>'trans factors'!C$18</f>
        <v>1</v>
      </c>
      <c r="P42" s="87" t="str">
        <f t="shared" si="3"/>
        <v/>
      </c>
      <c r="Q42" s="142">
        <f>IF(F42=0,0,IF(F42="","",IF(I42="y",L42*M42*O42,((L42*(M42-N42)*O42)+(L42/('trans factors'!C$11/'trans factors'!C$12)*N42)*O42))))</f>
        <v>0</v>
      </c>
      <c r="R42" s="142">
        <f t="shared" ref="R42:R73" si="4">IF(E42=1,Q42/12,0)</f>
        <v>0</v>
      </c>
      <c r="S42" s="40"/>
      <c r="T42" s="145"/>
      <c r="U42" s="4"/>
      <c r="V42" s="4"/>
      <c r="W42" s="147"/>
      <c r="X42" s="7"/>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row>
    <row r="43" spans="1:51" ht="15.75" x14ac:dyDescent="0.25">
      <c r="A43" s="39"/>
      <c r="B43" s="79">
        <f>'member info &amp; cost plan amounts'!B43</f>
        <v>0</v>
      </c>
      <c r="C43" s="67">
        <f>'member info &amp; cost plan amounts'!C43</f>
        <v>0</v>
      </c>
      <c r="D43" s="68">
        <f>'member info &amp; cost plan amounts'!D43</f>
        <v>0</v>
      </c>
      <c r="E43" s="191"/>
      <c r="F43" s="143">
        <v>260</v>
      </c>
      <c r="G43" s="84"/>
      <c r="H43" s="74">
        <f>'member info &amp; cost plan amounts'!F43</f>
        <v>5</v>
      </c>
      <c r="I43" s="83">
        <f>'member info &amp; cost plan amounts'!I43</f>
        <v>0</v>
      </c>
      <c r="J43" s="75">
        <f>'member info &amp; cost plan amounts'!J43</f>
        <v>0</v>
      </c>
      <c r="K43" s="76" t="b">
        <f>IF(AND(I43="n",J43="n"),'trans factors'!$C$11,IF(AND(I43="y",J43="n"),'trans factors'!$C$12,IF(AND(I43="y",J43="y"),'trans factors'!$C$12*(1+'trans factors'!$C$13),IF(AND(I43="n",J43="y"),'trans factors'!$C$11*(1+'trans factors'!$C$13)))))</f>
        <v>0</v>
      </c>
      <c r="L43" s="76">
        <f t="shared" si="2"/>
        <v>0</v>
      </c>
      <c r="M43" s="77">
        <f>IF('member info &amp; cost plan amounts'!E43&lt;'trans factors'!C$14,'trans factors'!C$14/'member info &amp; cost plan amounts'!F43,'member info &amp; cost plan amounts'!E43/'member info &amp; cost plan amounts'!F43)*F43</f>
        <v>1716</v>
      </c>
      <c r="N43" s="78">
        <f>IF(I43="y",0,IF(M43&gt;'trans factors'!C$15,M43-'trans factors'!C$15,0))</f>
        <v>0</v>
      </c>
      <c r="O43" s="87">
        <f>'trans factors'!C$18</f>
        <v>1</v>
      </c>
      <c r="P43" s="87" t="str">
        <f t="shared" si="3"/>
        <v/>
      </c>
      <c r="Q43" s="142">
        <f>IF(F43=0,0,IF(F43="","",IF(I43="y",L43*M43*O43,((L43*(M43-N43)*O43)+(L43/('trans factors'!C$11/'trans factors'!C$12)*N43)*O43))))</f>
        <v>0</v>
      </c>
      <c r="R43" s="142">
        <f t="shared" si="4"/>
        <v>0</v>
      </c>
      <c r="S43" s="40"/>
      <c r="T43" s="145"/>
      <c r="U43" s="4"/>
      <c r="V43" s="4"/>
      <c r="W43" s="147"/>
      <c r="X43" s="7"/>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row>
    <row r="44" spans="1:51" ht="15.75" x14ac:dyDescent="0.25">
      <c r="A44" s="39"/>
      <c r="B44" s="79">
        <f>'member info &amp; cost plan amounts'!B44</f>
        <v>0</v>
      </c>
      <c r="C44" s="67">
        <f>'member info &amp; cost plan amounts'!C44</f>
        <v>0</v>
      </c>
      <c r="D44" s="68">
        <f>'member info &amp; cost plan amounts'!D44</f>
        <v>0</v>
      </c>
      <c r="E44" s="191"/>
      <c r="F44" s="143">
        <v>260</v>
      </c>
      <c r="G44" s="84"/>
      <c r="H44" s="74">
        <f>'member info &amp; cost plan amounts'!F44</f>
        <v>5</v>
      </c>
      <c r="I44" s="83">
        <f>'member info &amp; cost plan amounts'!I44</f>
        <v>0</v>
      </c>
      <c r="J44" s="75">
        <f>'member info &amp; cost plan amounts'!J44</f>
        <v>0</v>
      </c>
      <c r="K44" s="76" t="b">
        <f>IF(AND(I44="n",J44="n"),'trans factors'!$C$11,IF(AND(I44="y",J44="n"),'trans factors'!$C$12,IF(AND(I44="y",J44="y"),'trans factors'!$C$12*(1+'trans factors'!$C$13),IF(AND(I44="n",J44="y"),'trans factors'!$C$11*(1+'trans factors'!$C$13)))))</f>
        <v>0</v>
      </c>
      <c r="L44" s="76">
        <f t="shared" si="2"/>
        <v>0</v>
      </c>
      <c r="M44" s="77">
        <f>IF('member info &amp; cost plan amounts'!E44&lt;'trans factors'!C$14,'trans factors'!C$14/'member info &amp; cost plan amounts'!F44,'member info &amp; cost plan amounts'!E44/'member info &amp; cost plan amounts'!F44)*F44</f>
        <v>1716</v>
      </c>
      <c r="N44" s="78">
        <f>IF(I44="y",0,IF(M44&gt;'trans factors'!C$15,M44-'trans factors'!C$15,0))</f>
        <v>0</v>
      </c>
      <c r="O44" s="87">
        <f>'trans factors'!C$18</f>
        <v>1</v>
      </c>
      <c r="P44" s="87" t="str">
        <f t="shared" si="3"/>
        <v/>
      </c>
      <c r="Q44" s="142">
        <f>IF(F44=0,0,IF(F44="","",IF(I44="y",L44*M44*O44,((L44*(M44-N44)*O44)+(L44/('trans factors'!C$11/'trans factors'!C$12)*N44)*O44))))</f>
        <v>0</v>
      </c>
      <c r="R44" s="142">
        <f t="shared" si="4"/>
        <v>0</v>
      </c>
      <c r="S44" s="40"/>
      <c r="T44" s="145"/>
      <c r="U44" s="4"/>
      <c r="V44" s="4"/>
      <c r="W44" s="147"/>
      <c r="X44" s="7"/>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row>
    <row r="45" spans="1:51" ht="15.75" x14ac:dyDescent="0.25">
      <c r="A45" s="39"/>
      <c r="B45" s="79">
        <f>'member info &amp; cost plan amounts'!B45</f>
        <v>0</v>
      </c>
      <c r="C45" s="67">
        <f>'member info &amp; cost plan amounts'!C45</f>
        <v>0</v>
      </c>
      <c r="D45" s="68">
        <f>'member info &amp; cost plan amounts'!D45</f>
        <v>0</v>
      </c>
      <c r="E45" s="191"/>
      <c r="F45" s="143">
        <v>260</v>
      </c>
      <c r="G45" s="84"/>
      <c r="H45" s="74">
        <f>'member info &amp; cost plan amounts'!F45</f>
        <v>5</v>
      </c>
      <c r="I45" s="83">
        <f>'member info &amp; cost plan amounts'!I45</f>
        <v>0</v>
      </c>
      <c r="J45" s="75">
        <f>'member info &amp; cost plan amounts'!J45</f>
        <v>0</v>
      </c>
      <c r="K45" s="76" t="b">
        <f>IF(AND(I45="n",J45="n"),'trans factors'!$C$11,IF(AND(I45="y",J45="n"),'trans factors'!$C$12,IF(AND(I45="y",J45="y"),'trans factors'!$C$12*(1+'trans factors'!$C$13),IF(AND(I45="n",J45="y"),'trans factors'!$C$11*(1+'trans factors'!$C$13)))))</f>
        <v>0</v>
      </c>
      <c r="L45" s="76">
        <f t="shared" si="2"/>
        <v>0</v>
      </c>
      <c r="M45" s="77">
        <f>IF('member info &amp; cost plan amounts'!E45&lt;'trans factors'!C$14,'trans factors'!C$14/'member info &amp; cost plan amounts'!F45,'member info &amp; cost plan amounts'!E45/'member info &amp; cost plan amounts'!F45)*F45</f>
        <v>1716</v>
      </c>
      <c r="N45" s="78">
        <f>IF(I45="y",0,IF(M45&gt;'trans factors'!C$15,M45-'trans factors'!C$15,0))</f>
        <v>0</v>
      </c>
      <c r="O45" s="87">
        <f>'trans factors'!C$18</f>
        <v>1</v>
      </c>
      <c r="P45" s="87" t="str">
        <f t="shared" si="3"/>
        <v/>
      </c>
      <c r="Q45" s="142">
        <f>IF(F45=0,0,IF(F45="","",IF(I45="y",L45*M45*O45,((L45*(M45-N45)*O45)+(L45/('trans factors'!C$11/'trans factors'!C$12)*N45)*O45))))</f>
        <v>0</v>
      </c>
      <c r="R45" s="142">
        <f t="shared" si="4"/>
        <v>0</v>
      </c>
      <c r="S45" s="40"/>
      <c r="T45" s="145"/>
      <c r="U45" s="4"/>
      <c r="V45" s="4"/>
      <c r="W45" s="147"/>
      <c r="X45" s="7"/>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row>
    <row r="46" spans="1:51" ht="15.75" x14ac:dyDescent="0.25">
      <c r="A46" s="39"/>
      <c r="B46" s="79">
        <f>'member info &amp; cost plan amounts'!B46</f>
        <v>0</v>
      </c>
      <c r="C46" s="67">
        <f>'member info &amp; cost plan amounts'!C46</f>
        <v>0</v>
      </c>
      <c r="D46" s="68">
        <f>'member info &amp; cost plan amounts'!D46</f>
        <v>0</v>
      </c>
      <c r="E46" s="191"/>
      <c r="F46" s="143">
        <v>260</v>
      </c>
      <c r="G46" s="84"/>
      <c r="H46" s="74">
        <f>'member info &amp; cost plan amounts'!F46</f>
        <v>5</v>
      </c>
      <c r="I46" s="83">
        <f>'member info &amp; cost plan amounts'!I46</f>
        <v>0</v>
      </c>
      <c r="J46" s="75">
        <f>'member info &amp; cost plan amounts'!J46</f>
        <v>0</v>
      </c>
      <c r="K46" s="76" t="b">
        <f>IF(AND(I46="n",J46="n"),'trans factors'!$C$11,IF(AND(I46="y",J46="n"),'trans factors'!$C$12,IF(AND(I46="y",J46="y"),'trans factors'!$C$12*(1+'trans factors'!$C$13),IF(AND(I46="n",J46="y"),'trans factors'!$C$11*(1+'trans factors'!$C$13)))))</f>
        <v>0</v>
      </c>
      <c r="L46" s="76">
        <f t="shared" si="2"/>
        <v>0</v>
      </c>
      <c r="M46" s="77">
        <f>IF('member info &amp; cost plan amounts'!E46&lt;'trans factors'!C$14,'trans factors'!C$14/'member info &amp; cost plan amounts'!F46,'member info &amp; cost plan amounts'!E46/'member info &amp; cost plan amounts'!F46)*F46</f>
        <v>1716</v>
      </c>
      <c r="N46" s="78">
        <f>IF(I46="y",0,IF(M46&gt;'trans factors'!C$15,M46-'trans factors'!C$15,0))</f>
        <v>0</v>
      </c>
      <c r="O46" s="87">
        <f>'trans factors'!C$18</f>
        <v>1</v>
      </c>
      <c r="P46" s="87" t="str">
        <f t="shared" si="3"/>
        <v/>
      </c>
      <c r="Q46" s="142">
        <f>IF(F46=0,0,IF(F46="","",IF(I46="y",L46*M46*O46,((L46*(M46-N46)*O46)+(L46/('trans factors'!C$11/'trans factors'!C$12)*N46)*O46))))</f>
        <v>0</v>
      </c>
      <c r="R46" s="142">
        <f t="shared" si="4"/>
        <v>0</v>
      </c>
      <c r="S46" s="40"/>
      <c r="T46" s="145"/>
      <c r="U46" s="4"/>
      <c r="V46" s="4"/>
      <c r="W46" s="147"/>
      <c r="X46" s="7"/>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row>
    <row r="47" spans="1:51" ht="15.75" x14ac:dyDescent="0.25">
      <c r="A47" s="39"/>
      <c r="B47" s="79">
        <f>'member info &amp; cost plan amounts'!B47</f>
        <v>0</v>
      </c>
      <c r="C47" s="67">
        <f>'member info &amp; cost plan amounts'!C47</f>
        <v>0</v>
      </c>
      <c r="D47" s="68">
        <f>'member info &amp; cost plan amounts'!D47</f>
        <v>0</v>
      </c>
      <c r="E47" s="191"/>
      <c r="F47" s="143">
        <v>260</v>
      </c>
      <c r="G47" s="84"/>
      <c r="H47" s="74">
        <f>'member info &amp; cost plan amounts'!F47</f>
        <v>5</v>
      </c>
      <c r="I47" s="83">
        <f>'member info &amp; cost plan amounts'!I47</f>
        <v>0</v>
      </c>
      <c r="J47" s="75">
        <f>'member info &amp; cost plan amounts'!J47</f>
        <v>0</v>
      </c>
      <c r="K47" s="76" t="b">
        <f>IF(AND(I47="n",J47="n"),'trans factors'!$C$11,IF(AND(I47="y",J47="n"),'trans factors'!$C$12,IF(AND(I47="y",J47="y"),'trans factors'!$C$12*(1+'trans factors'!$C$13),IF(AND(I47="n",J47="y"),'trans factors'!$C$11*(1+'trans factors'!$C$13)))))</f>
        <v>0</v>
      </c>
      <c r="L47" s="76">
        <f t="shared" si="2"/>
        <v>0</v>
      </c>
      <c r="M47" s="77">
        <f>IF('member info &amp; cost plan amounts'!E47&lt;'trans factors'!C$14,'trans factors'!C$14/'member info &amp; cost plan amounts'!F47,'member info &amp; cost plan amounts'!E47/'member info &amp; cost plan amounts'!F47)*F47</f>
        <v>1716</v>
      </c>
      <c r="N47" s="78">
        <f>IF(I47="y",0,IF(M47&gt;'trans factors'!C$15,M47-'trans factors'!C$15,0))</f>
        <v>0</v>
      </c>
      <c r="O47" s="87">
        <f>'trans factors'!C$18</f>
        <v>1</v>
      </c>
      <c r="P47" s="87" t="str">
        <f t="shared" si="3"/>
        <v/>
      </c>
      <c r="Q47" s="142">
        <f>IF(F47=0,0,IF(F47="","",IF(I47="y",L47*M47*O47,((L47*(M47-N47)*O47)+(L47/('trans factors'!C$11/'trans factors'!C$12)*N47)*O47))))</f>
        <v>0</v>
      </c>
      <c r="R47" s="142">
        <f t="shared" si="4"/>
        <v>0</v>
      </c>
      <c r="S47" s="40"/>
      <c r="T47" s="145"/>
      <c r="U47" s="4"/>
      <c r="V47" s="4"/>
      <c r="W47" s="147"/>
      <c r="X47" s="7"/>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row>
    <row r="48" spans="1:51" ht="15.75" x14ac:dyDescent="0.25">
      <c r="A48" s="39"/>
      <c r="B48" s="79">
        <f>'member info &amp; cost plan amounts'!B48</f>
        <v>0</v>
      </c>
      <c r="C48" s="67">
        <f>'member info &amp; cost plan amounts'!C48</f>
        <v>0</v>
      </c>
      <c r="D48" s="68">
        <f>'member info &amp; cost plan amounts'!D48</f>
        <v>0</v>
      </c>
      <c r="E48" s="191"/>
      <c r="F48" s="143">
        <v>260</v>
      </c>
      <c r="G48" s="84"/>
      <c r="H48" s="74">
        <f>'member info &amp; cost plan amounts'!F48</f>
        <v>5</v>
      </c>
      <c r="I48" s="83">
        <f>'member info &amp; cost plan amounts'!I48</f>
        <v>0</v>
      </c>
      <c r="J48" s="75">
        <f>'member info &amp; cost plan amounts'!J48</f>
        <v>0</v>
      </c>
      <c r="K48" s="76" t="b">
        <f>IF(AND(I48="n",J48="n"),'trans factors'!$C$11,IF(AND(I48="y",J48="n"),'trans factors'!$C$12,IF(AND(I48="y",J48="y"),'trans factors'!$C$12*(1+'trans factors'!$C$13),IF(AND(I48="n",J48="y"),'trans factors'!$C$11*(1+'trans factors'!$C$13)))))</f>
        <v>0</v>
      </c>
      <c r="L48" s="76">
        <f t="shared" si="2"/>
        <v>0</v>
      </c>
      <c r="M48" s="77">
        <f>IF('member info &amp; cost plan amounts'!E48&lt;'trans factors'!C$14,'trans factors'!C$14/'member info &amp; cost plan amounts'!F48,'member info &amp; cost plan amounts'!E48/'member info &amp; cost plan amounts'!F48)*F48</f>
        <v>1716</v>
      </c>
      <c r="N48" s="78">
        <f>IF(I48="y",0,IF(M48&gt;'trans factors'!C$15,M48-'trans factors'!C$15,0))</f>
        <v>0</v>
      </c>
      <c r="O48" s="87">
        <f>'trans factors'!C$18</f>
        <v>1</v>
      </c>
      <c r="P48" s="87" t="str">
        <f t="shared" si="3"/>
        <v/>
      </c>
      <c r="Q48" s="142">
        <f>IF(F48=0,0,IF(F48="","",IF(I48="y",L48*M48*O48,((L48*(M48-N48)*O48)+(L48/('trans factors'!C$11/'trans factors'!C$12)*N48)*O48))))</f>
        <v>0</v>
      </c>
      <c r="R48" s="142">
        <f t="shared" si="4"/>
        <v>0</v>
      </c>
      <c r="S48" s="40"/>
      <c r="T48" s="145"/>
      <c r="U48" s="4"/>
      <c r="V48" s="4"/>
      <c r="W48" s="147"/>
      <c r="X48" s="7"/>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row>
    <row r="49" spans="1:51" ht="15.75" x14ac:dyDescent="0.25">
      <c r="A49" s="39"/>
      <c r="B49" s="79">
        <f>'member info &amp; cost plan amounts'!B49</f>
        <v>0</v>
      </c>
      <c r="C49" s="67">
        <f>'member info &amp; cost plan amounts'!C49</f>
        <v>0</v>
      </c>
      <c r="D49" s="68">
        <f>'member info &amp; cost plan amounts'!D49</f>
        <v>0</v>
      </c>
      <c r="E49" s="191"/>
      <c r="F49" s="143">
        <v>260</v>
      </c>
      <c r="G49" s="84"/>
      <c r="H49" s="74">
        <f>'member info &amp; cost plan amounts'!F49</f>
        <v>5</v>
      </c>
      <c r="I49" s="83">
        <f>'member info &amp; cost plan amounts'!I49</f>
        <v>0</v>
      </c>
      <c r="J49" s="75">
        <f>'member info &amp; cost plan amounts'!J49</f>
        <v>0</v>
      </c>
      <c r="K49" s="76" t="b">
        <f>IF(AND(I49="n",J49="n"),'trans factors'!$C$11,IF(AND(I49="y",J49="n"),'trans factors'!$C$12,IF(AND(I49="y",J49="y"),'trans factors'!$C$12*(1+'trans factors'!$C$13),IF(AND(I49="n",J49="y"),'trans factors'!$C$11*(1+'trans factors'!$C$13)))))</f>
        <v>0</v>
      </c>
      <c r="L49" s="76">
        <f t="shared" si="2"/>
        <v>0</v>
      </c>
      <c r="M49" s="77">
        <f>IF('member info &amp; cost plan amounts'!E49&lt;'trans factors'!C$14,'trans factors'!C$14/'member info &amp; cost plan amounts'!F49,'member info &amp; cost plan amounts'!E49/'member info &amp; cost plan amounts'!F49)*F49</f>
        <v>1716</v>
      </c>
      <c r="N49" s="78">
        <f>IF(I49="y",0,IF(M49&gt;'trans factors'!C$15,M49-'trans factors'!C$15,0))</f>
        <v>0</v>
      </c>
      <c r="O49" s="87">
        <f>'trans factors'!C$18</f>
        <v>1</v>
      </c>
      <c r="P49" s="87" t="str">
        <f t="shared" si="3"/>
        <v/>
      </c>
      <c r="Q49" s="142">
        <f>IF(F49=0,0,IF(F49="","",IF(I49="y",L49*M49*O49,((L49*(M49-N49)*O49)+(L49/('trans factors'!C$11/'trans factors'!C$12)*N49)*O49))))</f>
        <v>0</v>
      </c>
      <c r="R49" s="142">
        <f t="shared" si="4"/>
        <v>0</v>
      </c>
      <c r="S49" s="40"/>
      <c r="T49" s="145"/>
      <c r="U49" s="4"/>
      <c r="V49" s="4"/>
      <c r="W49" s="147"/>
      <c r="X49" s="7"/>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row>
    <row r="50" spans="1:51" ht="15.75" x14ac:dyDescent="0.25">
      <c r="A50" s="39"/>
      <c r="B50" s="79">
        <f>'member info &amp; cost plan amounts'!B50</f>
        <v>0</v>
      </c>
      <c r="C50" s="67">
        <f>'member info &amp; cost plan amounts'!C50</f>
        <v>0</v>
      </c>
      <c r="D50" s="68">
        <f>'member info &amp; cost plan amounts'!D50</f>
        <v>0</v>
      </c>
      <c r="E50" s="191"/>
      <c r="F50" s="143">
        <v>260</v>
      </c>
      <c r="G50" s="84"/>
      <c r="H50" s="74">
        <f>'member info &amp; cost plan amounts'!F50</f>
        <v>5</v>
      </c>
      <c r="I50" s="83">
        <f>'member info &amp; cost plan amounts'!I50</f>
        <v>0</v>
      </c>
      <c r="J50" s="75">
        <f>'member info &amp; cost plan amounts'!J50</f>
        <v>0</v>
      </c>
      <c r="K50" s="76" t="b">
        <f>IF(AND(I50="n",J50="n"),'trans factors'!$C$11,IF(AND(I50="y",J50="n"),'trans factors'!$C$12,IF(AND(I50="y",J50="y"),'trans factors'!$C$12*(1+'trans factors'!$C$13),IF(AND(I50="n",J50="y"),'trans factors'!$C$11*(1+'trans factors'!$C$13)))))</f>
        <v>0</v>
      </c>
      <c r="L50" s="76">
        <f t="shared" si="2"/>
        <v>0</v>
      </c>
      <c r="M50" s="77">
        <f>IF('member info &amp; cost plan amounts'!E50&lt;'trans factors'!C$14,'trans factors'!C$14/'member info &amp; cost plan amounts'!F50,'member info &amp; cost plan amounts'!E50/'member info &amp; cost plan amounts'!F50)*F50</f>
        <v>1716</v>
      </c>
      <c r="N50" s="78">
        <f>IF(I50="y",0,IF(M50&gt;'trans factors'!C$15,M50-'trans factors'!C$15,0))</f>
        <v>0</v>
      </c>
      <c r="O50" s="87">
        <f>'trans factors'!C$18</f>
        <v>1</v>
      </c>
      <c r="P50" s="87" t="str">
        <f t="shared" si="3"/>
        <v/>
      </c>
      <c r="Q50" s="142">
        <f>IF(F50=0,0,IF(F50="","",IF(I50="y",L50*M50*O50,((L50*(M50-N50)*O50)+(L50/('trans factors'!C$11/'trans factors'!C$12)*N50)*O50))))</f>
        <v>0</v>
      </c>
      <c r="R50" s="142">
        <f t="shared" si="4"/>
        <v>0</v>
      </c>
      <c r="S50" s="40"/>
      <c r="T50" s="145"/>
      <c r="U50" s="4"/>
      <c r="V50" s="4"/>
      <c r="W50" s="147"/>
      <c r="X50" s="7"/>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row>
    <row r="51" spans="1:51" ht="15.75" x14ac:dyDescent="0.25">
      <c r="A51" s="39"/>
      <c r="B51" s="79">
        <f>'member info &amp; cost plan amounts'!B51</f>
        <v>0</v>
      </c>
      <c r="C51" s="67">
        <f>'member info &amp; cost plan amounts'!C51</f>
        <v>0</v>
      </c>
      <c r="D51" s="68">
        <f>'member info &amp; cost plan amounts'!D51</f>
        <v>0</v>
      </c>
      <c r="E51" s="191"/>
      <c r="F51" s="143">
        <v>260</v>
      </c>
      <c r="G51" s="84"/>
      <c r="H51" s="74">
        <f>'member info &amp; cost plan amounts'!F51</f>
        <v>5</v>
      </c>
      <c r="I51" s="83">
        <f>'member info &amp; cost plan amounts'!I51</f>
        <v>0</v>
      </c>
      <c r="J51" s="75">
        <f>'member info &amp; cost plan amounts'!J51</f>
        <v>0</v>
      </c>
      <c r="K51" s="76" t="b">
        <f>IF(AND(I51="n",J51="n"),'trans factors'!$C$11,IF(AND(I51="y",J51="n"),'trans factors'!$C$12,IF(AND(I51="y",J51="y"),'trans factors'!$C$12*(1+'trans factors'!$C$13),IF(AND(I51="n",J51="y"),'trans factors'!$C$11*(1+'trans factors'!$C$13)))))</f>
        <v>0</v>
      </c>
      <c r="L51" s="76">
        <f t="shared" si="2"/>
        <v>0</v>
      </c>
      <c r="M51" s="77">
        <f>IF('member info &amp; cost plan amounts'!E51&lt;'trans factors'!C$14,'trans factors'!C$14/'member info &amp; cost plan amounts'!F51,'member info &amp; cost plan amounts'!E51/'member info &amp; cost plan amounts'!F51)*F51</f>
        <v>1716</v>
      </c>
      <c r="N51" s="78">
        <f>IF(I51="y",0,IF(M51&gt;'trans factors'!C$15,M51-'trans factors'!C$15,0))</f>
        <v>0</v>
      </c>
      <c r="O51" s="87">
        <f>'trans factors'!C$18</f>
        <v>1</v>
      </c>
      <c r="P51" s="87" t="str">
        <f t="shared" si="3"/>
        <v/>
      </c>
      <c r="Q51" s="142">
        <f>IF(F51=0,0,IF(F51="","",IF(I51="y",L51*M51*O51,((L51*(M51-N51)*O51)+(L51/('trans factors'!C$11/'trans factors'!C$12)*N51)*O51))))</f>
        <v>0</v>
      </c>
      <c r="R51" s="142">
        <f t="shared" si="4"/>
        <v>0</v>
      </c>
      <c r="S51" s="40"/>
      <c r="T51" s="145"/>
      <c r="U51" s="4"/>
      <c r="V51" s="4"/>
      <c r="W51" s="147"/>
      <c r="X51" s="7"/>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row>
    <row r="52" spans="1:51" ht="15.75" x14ac:dyDescent="0.25">
      <c r="A52" s="39"/>
      <c r="B52" s="79">
        <f>'member info &amp; cost plan amounts'!B52</f>
        <v>0</v>
      </c>
      <c r="C52" s="67">
        <f>'member info &amp; cost plan amounts'!C52</f>
        <v>0</v>
      </c>
      <c r="D52" s="68">
        <f>'member info &amp; cost plan amounts'!D52</f>
        <v>0</v>
      </c>
      <c r="E52" s="191"/>
      <c r="F52" s="143">
        <v>260</v>
      </c>
      <c r="G52" s="84"/>
      <c r="H52" s="74">
        <f>'member info &amp; cost plan amounts'!F52</f>
        <v>5</v>
      </c>
      <c r="I52" s="83">
        <f>'member info &amp; cost plan amounts'!I52</f>
        <v>0</v>
      </c>
      <c r="J52" s="75">
        <f>'member info &amp; cost plan amounts'!J52</f>
        <v>0</v>
      </c>
      <c r="K52" s="76" t="b">
        <f>IF(AND(I52="n",J52="n"),'trans factors'!$C$11,IF(AND(I52="y",J52="n"),'trans factors'!$C$12,IF(AND(I52="y",J52="y"),'trans factors'!$C$12*(1+'trans factors'!$C$13),IF(AND(I52="n",J52="y"),'trans factors'!$C$11*(1+'trans factors'!$C$13)))))</f>
        <v>0</v>
      </c>
      <c r="L52" s="76">
        <f t="shared" si="2"/>
        <v>0</v>
      </c>
      <c r="M52" s="77">
        <f>IF('member info &amp; cost plan amounts'!E52&lt;'trans factors'!C$14,'trans factors'!C$14/'member info &amp; cost plan amounts'!F52,'member info &amp; cost plan amounts'!E52/'member info &amp; cost plan amounts'!F52)*F52</f>
        <v>1716</v>
      </c>
      <c r="N52" s="78">
        <f>IF(I52="y",0,IF(M52&gt;'trans factors'!C$15,M52-'trans factors'!C$15,0))</f>
        <v>0</v>
      </c>
      <c r="O52" s="87">
        <f>'trans factors'!C$18</f>
        <v>1</v>
      </c>
      <c r="P52" s="87" t="str">
        <f t="shared" si="3"/>
        <v/>
      </c>
      <c r="Q52" s="142">
        <f>IF(F52=0,0,IF(F52="","",IF(I52="y",L52*M52*O52,((L52*(M52-N52)*O52)+(L52/('trans factors'!C$11/'trans factors'!C$12)*N52)*O52))))</f>
        <v>0</v>
      </c>
      <c r="R52" s="142">
        <f t="shared" si="4"/>
        <v>0</v>
      </c>
      <c r="S52" s="40"/>
      <c r="T52" s="145"/>
      <c r="U52" s="4"/>
      <c r="V52" s="4"/>
      <c r="W52" s="147"/>
      <c r="X52" s="7"/>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row>
    <row r="53" spans="1:51" ht="15.75" x14ac:dyDescent="0.25">
      <c r="A53" s="39"/>
      <c r="B53" s="79">
        <f>'member info &amp; cost plan amounts'!B53</f>
        <v>0</v>
      </c>
      <c r="C53" s="67">
        <f>'member info &amp; cost plan amounts'!C53</f>
        <v>0</v>
      </c>
      <c r="D53" s="68">
        <f>'member info &amp; cost plan amounts'!D53</f>
        <v>0</v>
      </c>
      <c r="E53" s="191"/>
      <c r="F53" s="143">
        <v>260</v>
      </c>
      <c r="G53" s="84"/>
      <c r="H53" s="74">
        <f>'member info &amp; cost plan amounts'!F53</f>
        <v>5</v>
      </c>
      <c r="I53" s="83">
        <f>'member info &amp; cost plan amounts'!I53</f>
        <v>0</v>
      </c>
      <c r="J53" s="75">
        <f>'member info &amp; cost plan amounts'!J53</f>
        <v>0</v>
      </c>
      <c r="K53" s="76" t="b">
        <f>IF(AND(I53="n",J53="n"),'trans factors'!$C$11,IF(AND(I53="y",J53="n"),'trans factors'!$C$12,IF(AND(I53="y",J53="y"),'trans factors'!$C$12*(1+'trans factors'!$C$13),IF(AND(I53="n",J53="y"),'trans factors'!$C$11*(1+'trans factors'!$C$13)))))</f>
        <v>0</v>
      </c>
      <c r="L53" s="76">
        <f t="shared" si="2"/>
        <v>0</v>
      </c>
      <c r="M53" s="77">
        <f>IF('member info &amp; cost plan amounts'!E53&lt;'trans factors'!C$14,'trans factors'!C$14/'member info &amp; cost plan amounts'!F53,'member info &amp; cost plan amounts'!E53/'member info &amp; cost plan amounts'!F53)*F53</f>
        <v>1716</v>
      </c>
      <c r="N53" s="78">
        <f>IF(I53="y",0,IF(M53&gt;'trans factors'!C$15,M53-'trans factors'!C$15,0))</f>
        <v>0</v>
      </c>
      <c r="O53" s="87">
        <f>'trans factors'!C$18</f>
        <v>1</v>
      </c>
      <c r="P53" s="87" t="str">
        <f t="shared" si="3"/>
        <v/>
      </c>
      <c r="Q53" s="142">
        <f>IF(F53=0,0,IF(F53="","",IF(I53="y",L53*M53*O53,((L53*(M53-N53)*O53)+(L53/('trans factors'!C$11/'trans factors'!C$12)*N53)*O53))))</f>
        <v>0</v>
      </c>
      <c r="R53" s="142">
        <f t="shared" si="4"/>
        <v>0</v>
      </c>
      <c r="S53" s="40"/>
      <c r="T53" s="145"/>
      <c r="U53" s="4"/>
      <c r="V53" s="4"/>
      <c r="W53" s="147"/>
      <c r="X53" s="7"/>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row>
    <row r="54" spans="1:51" ht="15.75" x14ac:dyDescent="0.25">
      <c r="A54" s="39"/>
      <c r="B54" s="79">
        <f>'member info &amp; cost plan amounts'!B54</f>
        <v>0</v>
      </c>
      <c r="C54" s="67">
        <f>'member info &amp; cost plan amounts'!C54</f>
        <v>0</v>
      </c>
      <c r="D54" s="68">
        <f>'member info &amp; cost plan amounts'!D54</f>
        <v>0</v>
      </c>
      <c r="E54" s="191"/>
      <c r="F54" s="143">
        <v>260</v>
      </c>
      <c r="G54" s="84"/>
      <c r="H54" s="74">
        <f>'member info &amp; cost plan amounts'!F54</f>
        <v>5</v>
      </c>
      <c r="I54" s="83">
        <f>'member info &amp; cost plan amounts'!I54</f>
        <v>0</v>
      </c>
      <c r="J54" s="75">
        <f>'member info &amp; cost plan amounts'!J54</f>
        <v>0</v>
      </c>
      <c r="K54" s="76" t="b">
        <f>IF(AND(I54="n",J54="n"),'trans factors'!$C$11,IF(AND(I54="y",J54="n"),'trans factors'!$C$12,IF(AND(I54="y",J54="y"),'trans factors'!$C$12*(1+'trans factors'!$C$13),IF(AND(I54="n",J54="y"),'trans factors'!$C$11*(1+'trans factors'!$C$13)))))</f>
        <v>0</v>
      </c>
      <c r="L54" s="76">
        <f t="shared" si="2"/>
        <v>0</v>
      </c>
      <c r="M54" s="77">
        <f>IF('member info &amp; cost plan amounts'!E54&lt;'trans factors'!C$14,'trans factors'!C$14/'member info &amp; cost plan amounts'!F54,'member info &amp; cost plan amounts'!E54/'member info &amp; cost plan amounts'!F54)*F54</f>
        <v>1716</v>
      </c>
      <c r="N54" s="78">
        <f>IF(I54="y",0,IF(M54&gt;'trans factors'!C$15,M54-'trans factors'!C$15,0))</f>
        <v>0</v>
      </c>
      <c r="O54" s="87">
        <f>'trans factors'!C$18</f>
        <v>1</v>
      </c>
      <c r="P54" s="87" t="str">
        <f t="shared" si="3"/>
        <v/>
      </c>
      <c r="Q54" s="142">
        <f>IF(F54=0,0,IF(F54="","",IF(I54="y",L54*M54*O54,((L54*(M54-N54)*O54)+(L54/('trans factors'!C$11/'trans factors'!C$12)*N54)*O54))))</f>
        <v>0</v>
      </c>
      <c r="R54" s="142">
        <f t="shared" si="4"/>
        <v>0</v>
      </c>
      <c r="S54" s="40"/>
      <c r="T54" s="145"/>
      <c r="U54" s="4"/>
      <c r="V54" s="4"/>
      <c r="W54" s="147"/>
      <c r="X54" s="7"/>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row>
    <row r="55" spans="1:51" ht="15.75" x14ac:dyDescent="0.25">
      <c r="A55" s="39"/>
      <c r="B55" s="79">
        <f>'member info &amp; cost plan amounts'!B55</f>
        <v>0</v>
      </c>
      <c r="C55" s="67">
        <f>'member info &amp; cost plan amounts'!C55</f>
        <v>0</v>
      </c>
      <c r="D55" s="68">
        <f>'member info &amp; cost plan amounts'!D55</f>
        <v>0</v>
      </c>
      <c r="E55" s="191"/>
      <c r="F55" s="143">
        <v>260</v>
      </c>
      <c r="G55" s="84"/>
      <c r="H55" s="74">
        <f>'member info &amp; cost plan amounts'!F55</f>
        <v>5</v>
      </c>
      <c r="I55" s="83">
        <f>'member info &amp; cost plan amounts'!I55</f>
        <v>0</v>
      </c>
      <c r="J55" s="75">
        <f>'member info &amp; cost plan amounts'!J55</f>
        <v>0</v>
      </c>
      <c r="K55" s="76" t="b">
        <f>IF(AND(I55="n",J55="n"),'trans factors'!$C$11,IF(AND(I55="y",J55="n"),'trans factors'!$C$12,IF(AND(I55="y",J55="y"),'trans factors'!$C$12*(1+'trans factors'!$C$13),IF(AND(I55="n",J55="y"),'trans factors'!$C$11*(1+'trans factors'!$C$13)))))</f>
        <v>0</v>
      </c>
      <c r="L55" s="76">
        <f t="shared" si="2"/>
        <v>0</v>
      </c>
      <c r="M55" s="77">
        <f>IF('member info &amp; cost plan amounts'!E55&lt;'trans factors'!C$14,'trans factors'!C$14/'member info &amp; cost plan amounts'!F55,'member info &amp; cost plan amounts'!E55/'member info &amp; cost plan amounts'!F55)*F55</f>
        <v>1716</v>
      </c>
      <c r="N55" s="78">
        <f>IF(I55="y",0,IF(M55&gt;'trans factors'!C$15,M55-'trans factors'!C$15,0))</f>
        <v>0</v>
      </c>
      <c r="O55" s="87">
        <f>'trans factors'!C$18</f>
        <v>1</v>
      </c>
      <c r="P55" s="87" t="str">
        <f t="shared" si="3"/>
        <v/>
      </c>
      <c r="Q55" s="142">
        <f>IF(F55=0,0,IF(F55="","",IF(I55="y",L55*M55*O55,((L55*(M55-N55)*O55)+(L55/('trans factors'!C$11/'trans factors'!C$12)*N55)*O55))))</f>
        <v>0</v>
      </c>
      <c r="R55" s="142">
        <f t="shared" si="4"/>
        <v>0</v>
      </c>
      <c r="S55" s="40"/>
      <c r="T55" s="145"/>
      <c r="U55" s="4"/>
      <c r="V55" s="4"/>
      <c r="W55" s="147"/>
      <c r="X55" s="7"/>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row>
    <row r="56" spans="1:51" ht="15.75" x14ac:dyDescent="0.25">
      <c r="A56" s="39"/>
      <c r="B56" s="79">
        <f>'member info &amp; cost plan amounts'!B56</f>
        <v>0</v>
      </c>
      <c r="C56" s="67">
        <f>'member info &amp; cost plan amounts'!C56</f>
        <v>0</v>
      </c>
      <c r="D56" s="68">
        <f>'member info &amp; cost plan amounts'!D56</f>
        <v>0</v>
      </c>
      <c r="E56" s="191"/>
      <c r="F56" s="143">
        <v>260</v>
      </c>
      <c r="G56" s="84"/>
      <c r="H56" s="74">
        <f>'member info &amp; cost plan amounts'!F56</f>
        <v>5</v>
      </c>
      <c r="I56" s="83">
        <f>'member info &amp; cost plan amounts'!I56</f>
        <v>0</v>
      </c>
      <c r="J56" s="75">
        <f>'member info &amp; cost plan amounts'!J56</f>
        <v>0</v>
      </c>
      <c r="K56" s="76" t="b">
        <f>IF(AND(I56="n",J56="n"),'trans factors'!$C$11,IF(AND(I56="y",J56="n"),'trans factors'!$C$12,IF(AND(I56="y",J56="y"),'trans factors'!$C$12*(1+'trans factors'!$C$13),IF(AND(I56="n",J56="y"),'trans factors'!$C$11*(1+'trans factors'!$C$13)))))</f>
        <v>0</v>
      </c>
      <c r="L56" s="76">
        <f t="shared" si="2"/>
        <v>0</v>
      </c>
      <c r="M56" s="77">
        <f>IF('member info &amp; cost plan amounts'!E56&lt;'trans factors'!C$14,'trans factors'!C$14/'member info &amp; cost plan amounts'!F56,'member info &amp; cost plan amounts'!E56/'member info &amp; cost plan amounts'!F56)*F56</f>
        <v>1716</v>
      </c>
      <c r="N56" s="78">
        <f>IF(I56="y",0,IF(M56&gt;'trans factors'!C$15,M56-'trans factors'!C$15,0))</f>
        <v>0</v>
      </c>
      <c r="O56" s="87">
        <f>'trans factors'!C$18</f>
        <v>1</v>
      </c>
      <c r="P56" s="87" t="str">
        <f t="shared" si="3"/>
        <v/>
      </c>
      <c r="Q56" s="142">
        <f>IF(F56=0,0,IF(F56="","",IF(I56="y",L56*M56*O56,((L56*(M56-N56)*O56)+(L56/('trans factors'!C$11/'trans factors'!C$12)*N56)*O56))))</f>
        <v>0</v>
      </c>
      <c r="R56" s="142">
        <f t="shared" si="4"/>
        <v>0</v>
      </c>
      <c r="S56" s="40"/>
      <c r="T56" s="145"/>
      <c r="U56" s="4"/>
      <c r="V56" s="4"/>
      <c r="W56" s="147"/>
      <c r="X56" s="7"/>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row>
    <row r="57" spans="1:51" ht="15.75" x14ac:dyDescent="0.25">
      <c r="A57" s="39"/>
      <c r="B57" s="79">
        <f>'member info &amp; cost plan amounts'!B57</f>
        <v>0</v>
      </c>
      <c r="C57" s="67">
        <f>'member info &amp; cost plan amounts'!C57</f>
        <v>0</v>
      </c>
      <c r="D57" s="68">
        <f>'member info &amp; cost plan amounts'!D57</f>
        <v>0</v>
      </c>
      <c r="E57" s="191"/>
      <c r="F57" s="143">
        <v>260</v>
      </c>
      <c r="G57" s="84"/>
      <c r="H57" s="74">
        <f>'member info &amp; cost plan amounts'!F57</f>
        <v>5</v>
      </c>
      <c r="I57" s="83">
        <f>'member info &amp; cost plan amounts'!I57</f>
        <v>0</v>
      </c>
      <c r="J57" s="75">
        <f>'member info &amp; cost plan amounts'!J57</f>
        <v>0</v>
      </c>
      <c r="K57" s="76" t="b">
        <f>IF(AND(I57="n",J57="n"),'trans factors'!$C$11,IF(AND(I57="y",J57="n"),'trans factors'!$C$12,IF(AND(I57="y",J57="y"),'trans factors'!$C$12*(1+'trans factors'!$C$13),IF(AND(I57="n",J57="y"),'trans factors'!$C$11*(1+'trans factors'!$C$13)))))</f>
        <v>0</v>
      </c>
      <c r="L57" s="76">
        <f t="shared" si="2"/>
        <v>0</v>
      </c>
      <c r="M57" s="77">
        <f>IF('member info &amp; cost plan amounts'!E57&lt;'trans factors'!C$14,'trans factors'!C$14/'member info &amp; cost plan amounts'!F57,'member info &amp; cost plan amounts'!E57/'member info &amp; cost plan amounts'!F57)*F57</f>
        <v>1716</v>
      </c>
      <c r="N57" s="78">
        <f>IF(I57="y",0,IF(M57&gt;'trans factors'!C$15,M57-'trans factors'!C$15,0))</f>
        <v>0</v>
      </c>
      <c r="O57" s="87">
        <f>'trans factors'!C$18</f>
        <v>1</v>
      </c>
      <c r="P57" s="87" t="str">
        <f t="shared" si="3"/>
        <v/>
      </c>
      <c r="Q57" s="142">
        <f>IF(F57=0,0,IF(F57="","",IF(I57="y",L57*M57*O57,((L57*(M57-N57)*O57)+(L57/('trans factors'!C$11/'trans factors'!C$12)*N57)*O57))))</f>
        <v>0</v>
      </c>
      <c r="R57" s="142">
        <f t="shared" si="4"/>
        <v>0</v>
      </c>
      <c r="S57" s="40"/>
      <c r="T57" s="145"/>
      <c r="U57" s="4"/>
      <c r="V57" s="4"/>
      <c r="W57" s="147"/>
      <c r="X57" s="7"/>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row>
    <row r="58" spans="1:51" ht="15.75" x14ac:dyDescent="0.25">
      <c r="A58" s="39"/>
      <c r="B58" s="79">
        <f>'member info &amp; cost plan amounts'!B58</f>
        <v>0</v>
      </c>
      <c r="C58" s="67">
        <f>'member info &amp; cost plan amounts'!C58</f>
        <v>0</v>
      </c>
      <c r="D58" s="68">
        <f>'member info &amp; cost plan amounts'!D58</f>
        <v>0</v>
      </c>
      <c r="E58" s="191"/>
      <c r="F58" s="143">
        <v>260</v>
      </c>
      <c r="G58" s="84"/>
      <c r="H58" s="74">
        <f>'member info &amp; cost plan amounts'!F58</f>
        <v>5</v>
      </c>
      <c r="I58" s="83">
        <f>'member info &amp; cost plan amounts'!I58</f>
        <v>0</v>
      </c>
      <c r="J58" s="75">
        <f>'member info &amp; cost plan amounts'!J58</f>
        <v>0</v>
      </c>
      <c r="K58" s="76" t="b">
        <f>IF(AND(I58="n",J58="n"),'trans factors'!$C$11,IF(AND(I58="y",J58="n"),'trans factors'!$C$12,IF(AND(I58="y",J58="y"),'trans factors'!$C$12*(1+'trans factors'!$C$13),IF(AND(I58="n",J58="y"),'trans factors'!$C$11*(1+'trans factors'!$C$13)))))</f>
        <v>0</v>
      </c>
      <c r="L58" s="76">
        <f t="shared" si="2"/>
        <v>0</v>
      </c>
      <c r="M58" s="77">
        <f>IF('member info &amp; cost plan amounts'!E58&lt;'trans factors'!C$14,'trans factors'!C$14/'member info &amp; cost plan amounts'!F58,'member info &amp; cost plan amounts'!E58/'member info &amp; cost plan amounts'!F58)*F58</f>
        <v>1716</v>
      </c>
      <c r="N58" s="78">
        <f>IF(I58="y",0,IF(M58&gt;'trans factors'!C$15,M58-'trans factors'!C$15,0))</f>
        <v>0</v>
      </c>
      <c r="O58" s="87">
        <f>'trans factors'!C$18</f>
        <v>1</v>
      </c>
      <c r="P58" s="87" t="str">
        <f t="shared" si="3"/>
        <v/>
      </c>
      <c r="Q58" s="142">
        <f>IF(F58=0,0,IF(F58="","",IF(I58="y",L58*M58*O58,((L58*(M58-N58)*O58)+(L58/('trans factors'!C$11/'trans factors'!C$12)*N58)*O58))))</f>
        <v>0</v>
      </c>
      <c r="R58" s="142">
        <f t="shared" si="4"/>
        <v>0</v>
      </c>
      <c r="S58" s="40"/>
      <c r="T58" s="145"/>
      <c r="U58" s="4"/>
      <c r="V58" s="4"/>
      <c r="W58" s="147"/>
      <c r="X58" s="7"/>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row>
    <row r="59" spans="1:51" ht="15.75" x14ac:dyDescent="0.25">
      <c r="A59" s="39"/>
      <c r="B59" s="79">
        <f>'member info &amp; cost plan amounts'!B59</f>
        <v>0</v>
      </c>
      <c r="C59" s="67">
        <f>'member info &amp; cost plan amounts'!C59</f>
        <v>0</v>
      </c>
      <c r="D59" s="68">
        <f>'member info &amp; cost plan amounts'!D59</f>
        <v>0</v>
      </c>
      <c r="E59" s="191"/>
      <c r="F59" s="143">
        <v>260</v>
      </c>
      <c r="G59" s="84"/>
      <c r="H59" s="74">
        <f>'member info &amp; cost plan amounts'!F59</f>
        <v>5</v>
      </c>
      <c r="I59" s="83">
        <f>'member info &amp; cost plan amounts'!I59</f>
        <v>0</v>
      </c>
      <c r="J59" s="75">
        <f>'member info &amp; cost plan amounts'!J59</f>
        <v>0</v>
      </c>
      <c r="K59" s="76" t="b">
        <f>IF(AND(I59="n",J59="n"),'trans factors'!$C$11,IF(AND(I59="y",J59="n"),'trans factors'!$C$12,IF(AND(I59="y",J59="y"),'trans factors'!$C$12*(1+'trans factors'!$C$13),IF(AND(I59="n",J59="y"),'trans factors'!$C$11*(1+'trans factors'!$C$13)))))</f>
        <v>0</v>
      </c>
      <c r="L59" s="76">
        <f t="shared" si="2"/>
        <v>0</v>
      </c>
      <c r="M59" s="77">
        <f>IF('member info &amp; cost plan amounts'!E59&lt;'trans factors'!C$14,'trans factors'!C$14/'member info &amp; cost plan amounts'!F59,'member info &amp; cost plan amounts'!E59/'member info &amp; cost plan amounts'!F59)*F59</f>
        <v>1716</v>
      </c>
      <c r="N59" s="78">
        <f>IF(I59="y",0,IF(M59&gt;'trans factors'!C$15,M59-'trans factors'!C$15,0))</f>
        <v>0</v>
      </c>
      <c r="O59" s="87">
        <f>'trans factors'!C$18</f>
        <v>1</v>
      </c>
      <c r="P59" s="87" t="str">
        <f t="shared" si="3"/>
        <v/>
      </c>
      <c r="Q59" s="142">
        <f>IF(F59=0,0,IF(F59="","",IF(I59="y",L59*M59*O59,((L59*(M59-N59)*O59)+(L59/('trans factors'!C$11/'trans factors'!C$12)*N59)*O59))))</f>
        <v>0</v>
      </c>
      <c r="R59" s="142">
        <f t="shared" si="4"/>
        <v>0</v>
      </c>
      <c r="S59" s="40"/>
      <c r="T59" s="145"/>
      <c r="U59" s="4"/>
      <c r="V59" s="4"/>
      <c r="W59" s="147"/>
      <c r="X59" s="7"/>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row>
    <row r="60" spans="1:51" ht="15.75" x14ac:dyDescent="0.25">
      <c r="A60" s="39"/>
      <c r="B60" s="79">
        <f>'member info &amp; cost plan amounts'!B60</f>
        <v>0</v>
      </c>
      <c r="C60" s="67">
        <f>'member info &amp; cost plan amounts'!C60</f>
        <v>0</v>
      </c>
      <c r="D60" s="68">
        <f>'member info &amp; cost plan amounts'!D60</f>
        <v>0</v>
      </c>
      <c r="E60" s="191"/>
      <c r="F60" s="143">
        <v>260</v>
      </c>
      <c r="G60" s="84"/>
      <c r="H60" s="74">
        <f>'member info &amp; cost plan amounts'!F60</f>
        <v>5</v>
      </c>
      <c r="I60" s="83">
        <f>'member info &amp; cost plan amounts'!I60</f>
        <v>0</v>
      </c>
      <c r="J60" s="75">
        <f>'member info &amp; cost plan amounts'!J60</f>
        <v>0</v>
      </c>
      <c r="K60" s="76" t="b">
        <f>IF(AND(I60="n",J60="n"),'trans factors'!$C$11,IF(AND(I60="y",J60="n"),'trans factors'!$C$12,IF(AND(I60="y",J60="y"),'trans factors'!$C$12*(1+'trans factors'!$C$13),IF(AND(I60="n",J60="y"),'trans factors'!$C$11*(1+'trans factors'!$C$13)))))</f>
        <v>0</v>
      </c>
      <c r="L60" s="76">
        <f t="shared" si="2"/>
        <v>0</v>
      </c>
      <c r="M60" s="77">
        <f>IF('member info &amp; cost plan amounts'!E60&lt;'trans factors'!C$14,'trans factors'!C$14/'member info &amp; cost plan amounts'!F60,'member info &amp; cost plan amounts'!E60/'member info &amp; cost plan amounts'!F60)*F60</f>
        <v>1716</v>
      </c>
      <c r="N60" s="78">
        <f>IF(I60="y",0,IF(M60&gt;'trans factors'!C$15,M60-'trans factors'!C$15,0))</f>
        <v>0</v>
      </c>
      <c r="O60" s="87">
        <f>'trans factors'!C$18</f>
        <v>1</v>
      </c>
      <c r="P60" s="87" t="str">
        <f t="shared" si="3"/>
        <v/>
      </c>
      <c r="Q60" s="142">
        <f>IF(F60=0,0,IF(F60="","",IF(I60="y",L60*M60*O60,((L60*(M60-N60)*O60)+(L60/('trans factors'!C$11/'trans factors'!C$12)*N60)*O60))))</f>
        <v>0</v>
      </c>
      <c r="R60" s="142">
        <f t="shared" si="4"/>
        <v>0</v>
      </c>
      <c r="S60" s="40"/>
      <c r="T60" s="145"/>
      <c r="U60" s="4"/>
      <c r="V60" s="4"/>
      <c r="W60" s="147"/>
      <c r="X60" s="7"/>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row>
    <row r="61" spans="1:51" ht="15.75" x14ac:dyDescent="0.25">
      <c r="A61" s="39"/>
      <c r="B61" s="79">
        <f>'member info &amp; cost plan amounts'!B61</f>
        <v>0</v>
      </c>
      <c r="C61" s="67">
        <f>'member info &amp; cost plan amounts'!C61</f>
        <v>0</v>
      </c>
      <c r="D61" s="68">
        <f>'member info &amp; cost plan amounts'!D61</f>
        <v>0</v>
      </c>
      <c r="E61" s="191"/>
      <c r="F61" s="143">
        <v>260</v>
      </c>
      <c r="G61" s="84"/>
      <c r="H61" s="74">
        <f>'member info &amp; cost plan amounts'!F61</f>
        <v>5</v>
      </c>
      <c r="I61" s="83">
        <f>'member info &amp; cost plan amounts'!I61</f>
        <v>0</v>
      </c>
      <c r="J61" s="75">
        <f>'member info &amp; cost plan amounts'!J61</f>
        <v>0</v>
      </c>
      <c r="K61" s="76" t="b">
        <f>IF(AND(I61="n",J61="n"),'trans factors'!$C$11,IF(AND(I61="y",J61="n"),'trans factors'!$C$12,IF(AND(I61="y",J61="y"),'trans factors'!$C$12*(1+'trans factors'!$C$13),IF(AND(I61="n",J61="y"),'trans factors'!$C$11*(1+'trans factors'!$C$13)))))</f>
        <v>0</v>
      </c>
      <c r="L61" s="76">
        <f t="shared" si="2"/>
        <v>0</v>
      </c>
      <c r="M61" s="77">
        <f>IF('member info &amp; cost plan amounts'!E61&lt;'trans factors'!C$14,'trans factors'!C$14/'member info &amp; cost plan amounts'!F61,'member info &amp; cost plan amounts'!E61/'member info &amp; cost plan amounts'!F61)*F61</f>
        <v>1716</v>
      </c>
      <c r="N61" s="78">
        <f>IF(I61="y",0,IF(M61&gt;'trans factors'!C$15,M61-'trans factors'!C$15,0))</f>
        <v>0</v>
      </c>
      <c r="O61" s="87">
        <f>'trans factors'!C$18</f>
        <v>1</v>
      </c>
      <c r="P61" s="87" t="str">
        <f t="shared" si="3"/>
        <v/>
      </c>
      <c r="Q61" s="142">
        <f>IF(F61=0,0,IF(F61="","",IF(I61="y",L61*M61*O61,((L61*(M61-N61)*O61)+(L61/('trans factors'!C$11/'trans factors'!C$12)*N61)*O61))))</f>
        <v>0</v>
      </c>
      <c r="R61" s="142">
        <f t="shared" si="4"/>
        <v>0</v>
      </c>
      <c r="S61" s="40"/>
      <c r="T61" s="145"/>
      <c r="U61" s="4"/>
      <c r="V61" s="4"/>
      <c r="W61" s="147"/>
      <c r="X61" s="7"/>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row>
    <row r="62" spans="1:51" ht="15.75" x14ac:dyDescent="0.25">
      <c r="A62" s="39"/>
      <c r="B62" s="79">
        <f>'member info &amp; cost plan amounts'!B62</f>
        <v>0</v>
      </c>
      <c r="C62" s="67">
        <f>'member info &amp; cost plan amounts'!C62</f>
        <v>0</v>
      </c>
      <c r="D62" s="68">
        <f>'member info &amp; cost plan amounts'!D62</f>
        <v>0</v>
      </c>
      <c r="E62" s="191"/>
      <c r="F62" s="143">
        <v>260</v>
      </c>
      <c r="G62" s="84"/>
      <c r="H62" s="74">
        <f>'member info &amp; cost plan amounts'!F62</f>
        <v>5</v>
      </c>
      <c r="I62" s="83">
        <f>'member info &amp; cost plan amounts'!I62</f>
        <v>0</v>
      </c>
      <c r="J62" s="75">
        <f>'member info &amp; cost plan amounts'!J62</f>
        <v>0</v>
      </c>
      <c r="K62" s="76" t="b">
        <f>IF(AND(I62="n",J62="n"),'trans factors'!$C$11,IF(AND(I62="y",J62="n"),'trans factors'!$C$12,IF(AND(I62="y",J62="y"),'trans factors'!$C$12*(1+'trans factors'!$C$13),IF(AND(I62="n",J62="y"),'trans factors'!$C$11*(1+'trans factors'!$C$13)))))</f>
        <v>0</v>
      </c>
      <c r="L62" s="76">
        <f t="shared" si="2"/>
        <v>0</v>
      </c>
      <c r="M62" s="77">
        <f>IF('member info &amp; cost plan amounts'!E62&lt;'trans factors'!C$14,'trans factors'!C$14/'member info &amp; cost plan amounts'!F62,'member info &amp; cost plan amounts'!E62/'member info &amp; cost plan amounts'!F62)*F62</f>
        <v>1716</v>
      </c>
      <c r="N62" s="78">
        <f>IF(I62="y",0,IF(M62&gt;'trans factors'!C$15,M62-'trans factors'!C$15,0))</f>
        <v>0</v>
      </c>
      <c r="O62" s="87">
        <f>'trans factors'!C$18</f>
        <v>1</v>
      </c>
      <c r="P62" s="87" t="str">
        <f t="shared" si="3"/>
        <v/>
      </c>
      <c r="Q62" s="142">
        <f>IF(F62=0,0,IF(F62="","",IF(I62="y",L62*M62*O62,((L62*(M62-N62)*O62)+(L62/('trans factors'!C$11/'trans factors'!C$12)*N62)*O62))))</f>
        <v>0</v>
      </c>
      <c r="R62" s="142">
        <f t="shared" si="4"/>
        <v>0</v>
      </c>
      <c r="S62" s="40"/>
      <c r="T62" s="145"/>
      <c r="U62" s="4"/>
      <c r="V62" s="4"/>
      <c r="W62" s="147"/>
      <c r="X62" s="7"/>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row>
    <row r="63" spans="1:51" ht="15.75" x14ac:dyDescent="0.25">
      <c r="A63" s="39"/>
      <c r="B63" s="79">
        <f>'member info &amp; cost plan amounts'!B63</f>
        <v>0</v>
      </c>
      <c r="C63" s="67">
        <f>'member info &amp; cost plan amounts'!C63</f>
        <v>0</v>
      </c>
      <c r="D63" s="68">
        <f>'member info &amp; cost plan amounts'!D63</f>
        <v>0</v>
      </c>
      <c r="E63" s="191"/>
      <c r="F63" s="143">
        <v>260</v>
      </c>
      <c r="G63" s="84"/>
      <c r="H63" s="74">
        <f>'member info &amp; cost plan amounts'!F63</f>
        <v>5</v>
      </c>
      <c r="I63" s="83">
        <f>'member info &amp; cost plan amounts'!I63</f>
        <v>0</v>
      </c>
      <c r="J63" s="75">
        <f>'member info &amp; cost plan amounts'!J63</f>
        <v>0</v>
      </c>
      <c r="K63" s="76" t="b">
        <f>IF(AND(I63="n",J63="n"),'trans factors'!$C$11,IF(AND(I63="y",J63="n"),'trans factors'!$C$12,IF(AND(I63="y",J63="y"),'trans factors'!$C$12*(1+'trans factors'!$C$13),IF(AND(I63="n",J63="y"),'trans factors'!$C$11*(1+'trans factors'!$C$13)))))</f>
        <v>0</v>
      </c>
      <c r="L63" s="76">
        <f t="shared" si="2"/>
        <v>0</v>
      </c>
      <c r="M63" s="77">
        <f>IF('member info &amp; cost plan amounts'!E63&lt;'trans factors'!C$14,'trans factors'!C$14/'member info &amp; cost plan amounts'!F63,'member info &amp; cost plan amounts'!E63/'member info &amp; cost plan amounts'!F63)*F63</f>
        <v>1716</v>
      </c>
      <c r="N63" s="78">
        <f>IF(I63="y",0,IF(M63&gt;'trans factors'!C$15,M63-'trans factors'!C$15,0))</f>
        <v>0</v>
      </c>
      <c r="O63" s="87">
        <f>'trans factors'!C$18</f>
        <v>1</v>
      </c>
      <c r="P63" s="87" t="str">
        <f t="shared" si="3"/>
        <v/>
      </c>
      <c r="Q63" s="142">
        <f>IF(F63=0,0,IF(F63="","",IF(I63="y",L63*M63*O63,((L63*(M63-N63)*O63)+(L63/('trans factors'!C$11/'trans factors'!C$12)*N63)*O63))))</f>
        <v>0</v>
      </c>
      <c r="R63" s="142">
        <f t="shared" si="4"/>
        <v>0</v>
      </c>
      <c r="S63" s="40"/>
      <c r="T63" s="145"/>
      <c r="U63" s="4"/>
      <c r="V63" s="4"/>
      <c r="W63" s="147"/>
      <c r="X63" s="7"/>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row>
    <row r="64" spans="1:51" ht="15.75" x14ac:dyDescent="0.25">
      <c r="A64" s="39"/>
      <c r="B64" s="79">
        <f>'member info &amp; cost plan amounts'!B64</f>
        <v>0</v>
      </c>
      <c r="C64" s="67">
        <f>'member info &amp; cost plan amounts'!C64</f>
        <v>0</v>
      </c>
      <c r="D64" s="68">
        <f>'member info &amp; cost plan amounts'!D64</f>
        <v>0</v>
      </c>
      <c r="E64" s="191"/>
      <c r="F64" s="143">
        <v>260</v>
      </c>
      <c r="G64" s="84"/>
      <c r="H64" s="74">
        <f>'member info &amp; cost plan amounts'!F64</f>
        <v>5</v>
      </c>
      <c r="I64" s="83">
        <f>'member info &amp; cost plan amounts'!I64</f>
        <v>0</v>
      </c>
      <c r="J64" s="75">
        <f>'member info &amp; cost plan amounts'!J64</f>
        <v>0</v>
      </c>
      <c r="K64" s="76" t="b">
        <f>IF(AND(I64="n",J64="n"),'trans factors'!$C$11,IF(AND(I64="y",J64="n"),'trans factors'!$C$12,IF(AND(I64="y",J64="y"),'trans factors'!$C$12*(1+'trans factors'!$C$13),IF(AND(I64="n",J64="y"),'trans factors'!$C$11*(1+'trans factors'!$C$13)))))</f>
        <v>0</v>
      </c>
      <c r="L64" s="76">
        <f t="shared" si="2"/>
        <v>0</v>
      </c>
      <c r="M64" s="77">
        <f>IF('member info &amp; cost plan amounts'!E64&lt;'trans factors'!C$14,'trans factors'!C$14/'member info &amp; cost plan amounts'!F64,'member info &amp; cost plan amounts'!E64/'member info &amp; cost plan amounts'!F64)*F64</f>
        <v>1716</v>
      </c>
      <c r="N64" s="78">
        <f>IF(I64="y",0,IF(M64&gt;'trans factors'!C$15,M64-'trans factors'!C$15,0))</f>
        <v>0</v>
      </c>
      <c r="O64" s="87">
        <f>'trans factors'!C$18</f>
        <v>1</v>
      </c>
      <c r="P64" s="87" t="str">
        <f t="shared" si="3"/>
        <v/>
      </c>
      <c r="Q64" s="142">
        <f>IF(F64=0,0,IF(F64="","",IF(I64="y",L64*M64*O64,((L64*(M64-N64)*O64)+(L64/('trans factors'!C$11/'trans factors'!C$12)*N64)*O64))))</f>
        <v>0</v>
      </c>
      <c r="R64" s="142">
        <f t="shared" si="4"/>
        <v>0</v>
      </c>
      <c r="S64" s="40"/>
      <c r="T64" s="145"/>
      <c r="U64" s="4"/>
      <c r="V64" s="4"/>
      <c r="W64" s="147"/>
      <c r="X64" s="7"/>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row>
    <row r="65" spans="1:51" ht="15.75" x14ac:dyDescent="0.25">
      <c r="A65" s="39"/>
      <c r="B65" s="79">
        <f>'member info &amp; cost plan amounts'!B65</f>
        <v>0</v>
      </c>
      <c r="C65" s="67">
        <f>'member info &amp; cost plan amounts'!C65</f>
        <v>0</v>
      </c>
      <c r="D65" s="68">
        <f>'member info &amp; cost plan amounts'!D65</f>
        <v>0</v>
      </c>
      <c r="E65" s="191"/>
      <c r="F65" s="143">
        <v>260</v>
      </c>
      <c r="G65" s="84"/>
      <c r="H65" s="74">
        <f>'member info &amp; cost plan amounts'!F65</f>
        <v>5</v>
      </c>
      <c r="I65" s="83">
        <f>'member info &amp; cost plan amounts'!I65</f>
        <v>0</v>
      </c>
      <c r="J65" s="75">
        <f>'member info &amp; cost plan amounts'!J65</f>
        <v>0</v>
      </c>
      <c r="K65" s="76" t="b">
        <f>IF(AND(I65="n",J65="n"),'trans factors'!$C$11,IF(AND(I65="y",J65="n"),'trans factors'!$C$12,IF(AND(I65="y",J65="y"),'trans factors'!$C$12*(1+'trans factors'!$C$13),IF(AND(I65="n",J65="y"),'trans factors'!$C$11*(1+'trans factors'!$C$13)))))</f>
        <v>0</v>
      </c>
      <c r="L65" s="76">
        <f t="shared" si="2"/>
        <v>0</v>
      </c>
      <c r="M65" s="77">
        <f>IF('member info &amp; cost plan amounts'!E65&lt;'trans factors'!C$14,'trans factors'!C$14/'member info &amp; cost plan amounts'!F65,'member info &amp; cost plan amounts'!E65/'member info &amp; cost plan amounts'!F65)*F65</f>
        <v>1716</v>
      </c>
      <c r="N65" s="78">
        <f>IF(I65="y",0,IF(M65&gt;'trans factors'!C$15,M65-'trans factors'!C$15,0))</f>
        <v>0</v>
      </c>
      <c r="O65" s="87">
        <f>'trans factors'!C$18</f>
        <v>1</v>
      </c>
      <c r="P65" s="87" t="str">
        <f t="shared" si="3"/>
        <v/>
      </c>
      <c r="Q65" s="142">
        <f>IF(F65=0,0,IF(F65="","",IF(I65="y",L65*M65*O65,((L65*(M65-N65)*O65)+(L65/('trans factors'!C$11/'trans factors'!C$12)*N65)*O65))))</f>
        <v>0</v>
      </c>
      <c r="R65" s="142">
        <f t="shared" si="4"/>
        <v>0</v>
      </c>
      <c r="S65" s="40"/>
      <c r="T65" s="145"/>
      <c r="U65" s="4"/>
      <c r="V65" s="4"/>
      <c r="W65" s="147"/>
      <c r="X65" s="7"/>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row>
    <row r="66" spans="1:51" ht="15.75" x14ac:dyDescent="0.25">
      <c r="A66" s="39"/>
      <c r="B66" s="79">
        <f>'member info &amp; cost plan amounts'!B66</f>
        <v>0</v>
      </c>
      <c r="C66" s="67">
        <f>'member info &amp; cost plan amounts'!C66</f>
        <v>0</v>
      </c>
      <c r="D66" s="68">
        <f>'member info &amp; cost plan amounts'!D66</f>
        <v>0</v>
      </c>
      <c r="E66" s="191"/>
      <c r="F66" s="143">
        <v>260</v>
      </c>
      <c r="G66" s="84"/>
      <c r="H66" s="74">
        <f>'member info &amp; cost plan amounts'!F66</f>
        <v>5</v>
      </c>
      <c r="I66" s="83">
        <f>'member info &amp; cost plan amounts'!I66</f>
        <v>0</v>
      </c>
      <c r="J66" s="75">
        <f>'member info &amp; cost plan amounts'!J66</f>
        <v>0</v>
      </c>
      <c r="K66" s="76" t="b">
        <f>IF(AND(I66="n",J66="n"),'trans factors'!$C$11,IF(AND(I66="y",J66="n"),'trans factors'!$C$12,IF(AND(I66="y",J66="y"),'trans factors'!$C$12*(1+'trans factors'!$C$13),IF(AND(I66="n",J66="y"),'trans factors'!$C$11*(1+'trans factors'!$C$13)))))</f>
        <v>0</v>
      </c>
      <c r="L66" s="76">
        <f t="shared" si="2"/>
        <v>0</v>
      </c>
      <c r="M66" s="77">
        <f>IF('member info &amp; cost plan amounts'!E66&lt;'trans factors'!C$14,'trans factors'!C$14/'member info &amp; cost plan amounts'!F66,'member info &amp; cost plan amounts'!E66/'member info &amp; cost plan amounts'!F66)*F66</f>
        <v>1716</v>
      </c>
      <c r="N66" s="78">
        <f>IF(I66="y",0,IF(M66&gt;'trans factors'!C$15,M66-'trans factors'!C$15,0))</f>
        <v>0</v>
      </c>
      <c r="O66" s="87">
        <f>'trans factors'!C$18</f>
        <v>1</v>
      </c>
      <c r="P66" s="87" t="str">
        <f t="shared" si="3"/>
        <v/>
      </c>
      <c r="Q66" s="142">
        <f>IF(F66=0,0,IF(F66="","",IF(I66="y",L66*M66*O66,((L66*(M66-N66)*O66)+(L66/('trans factors'!C$11/'trans factors'!C$12)*N66)*O66))))</f>
        <v>0</v>
      </c>
      <c r="R66" s="142">
        <f t="shared" si="4"/>
        <v>0</v>
      </c>
      <c r="S66" s="40"/>
      <c r="T66" s="145"/>
      <c r="U66" s="4"/>
      <c r="V66" s="4"/>
      <c r="W66" s="147"/>
      <c r="X66" s="7"/>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row>
    <row r="67" spans="1:51" ht="15.75" x14ac:dyDescent="0.25">
      <c r="A67" s="39"/>
      <c r="B67" s="79">
        <f>'member info &amp; cost plan amounts'!B67</f>
        <v>0</v>
      </c>
      <c r="C67" s="67">
        <f>'member info &amp; cost plan amounts'!C67</f>
        <v>0</v>
      </c>
      <c r="D67" s="68">
        <f>'member info &amp; cost plan amounts'!D67</f>
        <v>0</v>
      </c>
      <c r="E67" s="191"/>
      <c r="F67" s="143">
        <v>260</v>
      </c>
      <c r="G67" s="84"/>
      <c r="H67" s="74">
        <f>'member info &amp; cost plan amounts'!F67</f>
        <v>5</v>
      </c>
      <c r="I67" s="83">
        <f>'member info &amp; cost plan amounts'!I67</f>
        <v>0</v>
      </c>
      <c r="J67" s="75">
        <f>'member info &amp; cost plan amounts'!J67</f>
        <v>0</v>
      </c>
      <c r="K67" s="76" t="b">
        <f>IF(AND(I67="n",J67="n"),'trans factors'!$C$11,IF(AND(I67="y",J67="n"),'trans factors'!$C$12,IF(AND(I67="y",J67="y"),'trans factors'!$C$12*(1+'trans factors'!$C$13),IF(AND(I67="n",J67="y"),'trans factors'!$C$11*(1+'trans factors'!$C$13)))))</f>
        <v>0</v>
      </c>
      <c r="L67" s="76">
        <f t="shared" si="2"/>
        <v>0</v>
      </c>
      <c r="M67" s="77">
        <f>IF('member info &amp; cost plan amounts'!E67&lt;'trans factors'!C$14,'trans factors'!C$14/'member info &amp; cost plan amounts'!F67,'member info &amp; cost plan amounts'!E67/'member info &amp; cost plan amounts'!F67)*F67</f>
        <v>1716</v>
      </c>
      <c r="N67" s="78">
        <f>IF(I67="y",0,IF(M67&gt;'trans factors'!C$15,M67-'trans factors'!C$15,0))</f>
        <v>0</v>
      </c>
      <c r="O67" s="87">
        <f>'trans factors'!C$18</f>
        <v>1</v>
      </c>
      <c r="P67" s="87" t="str">
        <f t="shared" si="3"/>
        <v/>
      </c>
      <c r="Q67" s="142">
        <f>IF(F67=0,0,IF(F67="","",IF(I67="y",L67*M67*O67,((L67*(M67-N67)*O67)+(L67/('trans factors'!C$11/'trans factors'!C$12)*N67)*O67))))</f>
        <v>0</v>
      </c>
      <c r="R67" s="142">
        <f t="shared" si="4"/>
        <v>0</v>
      </c>
      <c r="S67" s="40"/>
      <c r="T67" s="145"/>
      <c r="U67" s="4"/>
      <c r="V67" s="4"/>
      <c r="W67" s="147"/>
      <c r="X67" s="7"/>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row>
    <row r="68" spans="1:51" ht="15.75" x14ac:dyDescent="0.25">
      <c r="A68" s="39"/>
      <c r="B68" s="79">
        <f>'member info &amp; cost plan amounts'!B68</f>
        <v>0</v>
      </c>
      <c r="C68" s="67">
        <f>'member info &amp; cost plan amounts'!C68</f>
        <v>0</v>
      </c>
      <c r="D68" s="68">
        <f>'member info &amp; cost plan amounts'!D68</f>
        <v>0</v>
      </c>
      <c r="E68" s="191"/>
      <c r="F68" s="143">
        <v>260</v>
      </c>
      <c r="G68" s="84"/>
      <c r="H68" s="74">
        <f>'member info &amp; cost plan amounts'!F68</f>
        <v>5</v>
      </c>
      <c r="I68" s="83">
        <f>'member info &amp; cost plan amounts'!I68</f>
        <v>0</v>
      </c>
      <c r="J68" s="75">
        <f>'member info &amp; cost plan amounts'!J68</f>
        <v>0</v>
      </c>
      <c r="K68" s="76" t="b">
        <f>IF(AND(I68="n",J68="n"),'trans factors'!$C$11,IF(AND(I68="y",J68="n"),'trans factors'!$C$12,IF(AND(I68="y",J68="y"),'trans factors'!$C$12*(1+'trans factors'!$C$13),IF(AND(I68="n",J68="y"),'trans factors'!$C$11*(1+'trans factors'!$C$13)))))</f>
        <v>0</v>
      </c>
      <c r="L68" s="76">
        <f t="shared" si="2"/>
        <v>0</v>
      </c>
      <c r="M68" s="77">
        <f>IF('member info &amp; cost plan amounts'!E68&lt;'trans factors'!C$14,'trans factors'!C$14/'member info &amp; cost plan amounts'!F68,'member info &amp; cost plan amounts'!E68/'member info &amp; cost plan amounts'!F68)*F68</f>
        <v>1716</v>
      </c>
      <c r="N68" s="78">
        <f>IF(I68="y",0,IF(M68&gt;'trans factors'!C$15,M68-'trans factors'!C$15,0))</f>
        <v>0</v>
      </c>
      <c r="O68" s="87">
        <f>'trans factors'!C$18</f>
        <v>1</v>
      </c>
      <c r="P68" s="87" t="str">
        <f t="shared" si="3"/>
        <v/>
      </c>
      <c r="Q68" s="142">
        <f>IF(F68=0,0,IF(F68="","",IF(I68="y",L68*M68*O68,((L68*(M68-N68)*O68)+(L68/('trans factors'!C$11/'trans factors'!C$12)*N68)*O68))))</f>
        <v>0</v>
      </c>
      <c r="R68" s="142">
        <f t="shared" si="4"/>
        <v>0</v>
      </c>
      <c r="S68" s="40"/>
      <c r="T68" s="145"/>
      <c r="U68" s="4"/>
      <c r="V68" s="4"/>
      <c r="W68" s="147"/>
      <c r="X68" s="7"/>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row>
    <row r="69" spans="1:51" ht="15.75" x14ac:dyDescent="0.25">
      <c r="A69" s="39"/>
      <c r="B69" s="79">
        <f>'member info &amp; cost plan amounts'!B69</f>
        <v>0</v>
      </c>
      <c r="C69" s="67">
        <f>'member info &amp; cost plan amounts'!C69</f>
        <v>0</v>
      </c>
      <c r="D69" s="68">
        <f>'member info &amp; cost plan amounts'!D69</f>
        <v>0</v>
      </c>
      <c r="E69" s="191"/>
      <c r="F69" s="143">
        <v>260</v>
      </c>
      <c r="G69" s="84"/>
      <c r="H69" s="74">
        <f>'member info &amp; cost plan amounts'!F69</f>
        <v>5</v>
      </c>
      <c r="I69" s="83">
        <f>'member info &amp; cost plan amounts'!I69</f>
        <v>0</v>
      </c>
      <c r="J69" s="75">
        <f>'member info &amp; cost plan amounts'!J69</f>
        <v>0</v>
      </c>
      <c r="K69" s="76" t="b">
        <f>IF(AND(I69="n",J69="n"),'trans factors'!$C$11,IF(AND(I69="y",J69="n"),'trans factors'!$C$12,IF(AND(I69="y",J69="y"),'trans factors'!$C$12*(1+'trans factors'!$C$13),IF(AND(I69="n",J69="y"),'trans factors'!$C$11*(1+'trans factors'!$C$13)))))</f>
        <v>0</v>
      </c>
      <c r="L69" s="76">
        <f t="shared" si="2"/>
        <v>0</v>
      </c>
      <c r="M69" s="77">
        <f>IF('member info &amp; cost plan amounts'!E69&lt;'trans factors'!C$14,'trans factors'!C$14/'member info &amp; cost plan amounts'!F69,'member info &amp; cost plan amounts'!E69/'member info &amp; cost plan amounts'!F69)*F69</f>
        <v>1716</v>
      </c>
      <c r="N69" s="78">
        <f>IF(I69="y",0,IF(M69&gt;'trans factors'!C$15,M69-'trans factors'!C$15,0))</f>
        <v>0</v>
      </c>
      <c r="O69" s="87">
        <f>'trans factors'!C$18</f>
        <v>1</v>
      </c>
      <c r="P69" s="87" t="str">
        <f t="shared" si="3"/>
        <v/>
      </c>
      <c r="Q69" s="142">
        <f>IF(F69=0,0,IF(F69="","",IF(I69="y",L69*M69*O69,((L69*(M69-N69)*O69)+(L69/('trans factors'!C$11/'trans factors'!C$12)*N69)*O69))))</f>
        <v>0</v>
      </c>
      <c r="R69" s="142">
        <f t="shared" si="4"/>
        <v>0</v>
      </c>
      <c r="S69" s="40"/>
      <c r="T69" s="145"/>
      <c r="U69" s="4"/>
      <c r="V69" s="4"/>
      <c r="W69" s="147"/>
      <c r="X69" s="7"/>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row>
    <row r="70" spans="1:51" ht="15.75" x14ac:dyDescent="0.25">
      <c r="A70" s="39"/>
      <c r="B70" s="79">
        <f>'member info &amp; cost plan amounts'!B70</f>
        <v>0</v>
      </c>
      <c r="C70" s="67">
        <f>'member info &amp; cost plan amounts'!C70</f>
        <v>0</v>
      </c>
      <c r="D70" s="68">
        <f>'member info &amp; cost plan amounts'!D70</f>
        <v>0</v>
      </c>
      <c r="E70" s="191"/>
      <c r="F70" s="143">
        <v>260</v>
      </c>
      <c r="G70" s="84"/>
      <c r="H70" s="74">
        <f>'member info &amp; cost plan amounts'!F70</f>
        <v>5</v>
      </c>
      <c r="I70" s="83">
        <f>'member info &amp; cost plan amounts'!I70</f>
        <v>0</v>
      </c>
      <c r="J70" s="75">
        <f>'member info &amp; cost plan amounts'!J70</f>
        <v>0</v>
      </c>
      <c r="K70" s="76" t="b">
        <f>IF(AND(I70="n",J70="n"),'trans factors'!$C$11,IF(AND(I70="y",J70="n"),'trans factors'!$C$12,IF(AND(I70="y",J70="y"),'trans factors'!$C$12*(1+'trans factors'!$C$13),IF(AND(I70="n",J70="y"),'trans factors'!$C$11*(1+'trans factors'!$C$13)))))</f>
        <v>0</v>
      </c>
      <c r="L70" s="76">
        <f t="shared" ref="L70" si="5">ROUND(K70, 3)</f>
        <v>0</v>
      </c>
      <c r="M70" s="77">
        <f>IF('member info &amp; cost plan amounts'!E70&lt;'trans factors'!C$14,'trans factors'!C$14/'member info &amp; cost plan amounts'!F70,'member info &amp; cost plan amounts'!E70/'member info &amp; cost plan amounts'!F70)*F70</f>
        <v>1716</v>
      </c>
      <c r="N70" s="78">
        <f>IF(I70="y",0,IF(M70&gt;'trans factors'!C$15,M70-'trans factors'!C$15,0))</f>
        <v>0</v>
      </c>
      <c r="O70" s="87">
        <f>'trans factors'!C$18</f>
        <v>1</v>
      </c>
      <c r="P70" s="87" t="str">
        <f t="shared" ref="P70" si="6">IF(AND(I70="n",J70="n"),$T$145,IF(AND(I70="n",J70="y"),$T$146,IF(AND(I70="y",J70="n"),$T$144,IF(AND(I70="y",J70="y"),$T$147,""))))</f>
        <v/>
      </c>
      <c r="Q70" s="142">
        <f>IF(F70=0,0,IF(F70="","",IF(I70="y",L70*M70*O70,((L70*(M70-N70)*O70)+(L70/('trans factors'!C$11/'trans factors'!C$12)*N70)*O70))))</f>
        <v>0</v>
      </c>
      <c r="R70" s="142">
        <f t="shared" si="4"/>
        <v>0</v>
      </c>
      <c r="S70" s="40"/>
      <c r="T70" s="145"/>
      <c r="U70" s="4"/>
      <c r="V70" s="4"/>
      <c r="W70" s="147"/>
      <c r="X70" s="7"/>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row>
    <row r="71" spans="1:51" ht="15.75" x14ac:dyDescent="0.25">
      <c r="A71" s="39"/>
      <c r="B71" s="79">
        <f>'member info &amp; cost plan amounts'!B71</f>
        <v>0</v>
      </c>
      <c r="C71" s="67">
        <f>'member info &amp; cost plan amounts'!C71</f>
        <v>0</v>
      </c>
      <c r="D71" s="68">
        <f>'member info &amp; cost plan amounts'!D71</f>
        <v>0</v>
      </c>
      <c r="E71" s="191"/>
      <c r="F71" s="143">
        <v>260</v>
      </c>
      <c r="G71" s="84"/>
      <c r="H71" s="74">
        <f>'member info &amp; cost plan amounts'!F71</f>
        <v>5</v>
      </c>
      <c r="I71" s="83">
        <f>'member info &amp; cost plan amounts'!I71</f>
        <v>0</v>
      </c>
      <c r="J71" s="75">
        <f>'member info &amp; cost plan amounts'!J71</f>
        <v>0</v>
      </c>
      <c r="K71" s="76" t="b">
        <f>IF(AND(I71="n",J71="n"),'trans factors'!$C$11,IF(AND(I71="y",J71="n"),'trans factors'!$C$12,IF(AND(I71="y",J71="y"),'trans factors'!$C$12*(1+'trans factors'!$C$13),IF(AND(I71="n",J71="y"),'trans factors'!$C$11*(1+'trans factors'!$C$13)))))</f>
        <v>0</v>
      </c>
      <c r="L71" s="76">
        <f t="shared" ref="L71:L134" si="7">ROUND(K71, 3)</f>
        <v>0</v>
      </c>
      <c r="M71" s="77">
        <f>IF('member info &amp; cost plan amounts'!E71&lt;'trans factors'!C$14,'trans factors'!C$14/'member info &amp; cost plan amounts'!F71,'member info &amp; cost plan amounts'!E71/'member info &amp; cost plan amounts'!F71)*F71</f>
        <v>1716</v>
      </c>
      <c r="N71" s="78">
        <f>IF(I71="y",0,IF(M71&gt;'trans factors'!C$15,M71-'trans factors'!C$15,0))</f>
        <v>0</v>
      </c>
      <c r="O71" s="87">
        <f>'trans factors'!C$18</f>
        <v>1</v>
      </c>
      <c r="P71" s="87" t="str">
        <f t="shared" ref="P71:P134" si="8">IF(AND(I71="n",J71="n"),$T$145,IF(AND(I71="n",J71="y"),$T$146,IF(AND(I71="y",J71="n"),$T$144,IF(AND(I71="y",J71="y"),$T$147,""))))</f>
        <v/>
      </c>
      <c r="Q71" s="142">
        <f>IF(F71=0,0,IF(F71="","",IF(I71="y",L71*M71*O71,((L71*(M71-N71)*O71)+(L71/('trans factors'!C$11/'trans factors'!C$12)*N71)*O71))))</f>
        <v>0</v>
      </c>
      <c r="R71" s="142">
        <f t="shared" si="4"/>
        <v>0</v>
      </c>
      <c r="S71" s="40"/>
      <c r="T71" s="145"/>
      <c r="U71" s="4"/>
      <c r="V71" s="4"/>
      <c r="W71" s="147"/>
      <c r="X71" s="7"/>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row>
    <row r="72" spans="1:51" ht="15.75" x14ac:dyDescent="0.25">
      <c r="A72" s="39"/>
      <c r="B72" s="79">
        <f>'member info &amp; cost plan amounts'!B72</f>
        <v>0</v>
      </c>
      <c r="C72" s="67">
        <f>'member info &amp; cost plan amounts'!C72</f>
        <v>0</v>
      </c>
      <c r="D72" s="68">
        <f>'member info &amp; cost plan amounts'!D72</f>
        <v>0</v>
      </c>
      <c r="E72" s="191"/>
      <c r="F72" s="143">
        <v>260</v>
      </c>
      <c r="G72" s="84"/>
      <c r="H72" s="74">
        <f>'member info &amp; cost plan amounts'!F72</f>
        <v>5</v>
      </c>
      <c r="I72" s="83">
        <f>'member info &amp; cost plan amounts'!I72</f>
        <v>0</v>
      </c>
      <c r="J72" s="75">
        <f>'member info &amp; cost plan amounts'!J72</f>
        <v>0</v>
      </c>
      <c r="K72" s="76" t="b">
        <f>IF(AND(I72="n",J72="n"),'trans factors'!$C$11,IF(AND(I72="y",J72="n"),'trans factors'!$C$12,IF(AND(I72="y",J72="y"),'trans factors'!$C$12*(1+'trans factors'!$C$13),IF(AND(I72="n",J72="y"),'trans factors'!$C$11*(1+'trans factors'!$C$13)))))</f>
        <v>0</v>
      </c>
      <c r="L72" s="76">
        <f t="shared" si="7"/>
        <v>0</v>
      </c>
      <c r="M72" s="77">
        <f>IF('member info &amp; cost plan amounts'!E72&lt;'trans factors'!C$14,'trans factors'!C$14/'member info &amp; cost plan amounts'!F72,'member info &amp; cost plan amounts'!E72/'member info &amp; cost plan amounts'!F72)*F72</f>
        <v>1716</v>
      </c>
      <c r="N72" s="78">
        <f>IF(I72="y",0,IF(M72&gt;'trans factors'!C$15,M72-'trans factors'!C$15,0))</f>
        <v>0</v>
      </c>
      <c r="O72" s="87">
        <f>'trans factors'!C$18</f>
        <v>1</v>
      </c>
      <c r="P72" s="87" t="str">
        <f t="shared" si="8"/>
        <v/>
      </c>
      <c r="Q72" s="142">
        <f>IF(F72=0,0,IF(F72="","",IF(I72="y",L72*M72*O72,((L72*(M72-N72)*O72)+(L72/('trans factors'!C$11/'trans factors'!C$12)*N72)*O72))))</f>
        <v>0</v>
      </c>
      <c r="R72" s="142">
        <f t="shared" si="4"/>
        <v>0</v>
      </c>
      <c r="S72" s="40"/>
      <c r="T72" s="145"/>
      <c r="U72" s="4"/>
      <c r="V72" s="4"/>
      <c r="W72" s="147"/>
      <c r="X72" s="7"/>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row>
    <row r="73" spans="1:51" ht="15.75" x14ac:dyDescent="0.25">
      <c r="A73" s="39"/>
      <c r="B73" s="79">
        <f>'member info &amp; cost plan amounts'!B73</f>
        <v>0</v>
      </c>
      <c r="C73" s="67">
        <f>'member info &amp; cost plan amounts'!C73</f>
        <v>0</v>
      </c>
      <c r="D73" s="68">
        <f>'member info &amp; cost plan amounts'!D73</f>
        <v>0</v>
      </c>
      <c r="E73" s="191"/>
      <c r="F73" s="143">
        <v>260</v>
      </c>
      <c r="G73" s="84"/>
      <c r="H73" s="74">
        <f>'member info &amp; cost plan amounts'!F73</f>
        <v>5</v>
      </c>
      <c r="I73" s="83">
        <f>'member info &amp; cost plan amounts'!I73</f>
        <v>0</v>
      </c>
      <c r="J73" s="75">
        <f>'member info &amp; cost plan amounts'!J73</f>
        <v>0</v>
      </c>
      <c r="K73" s="76" t="b">
        <f>IF(AND(I73="n",J73="n"),'trans factors'!$C$11,IF(AND(I73="y",J73="n"),'trans factors'!$C$12,IF(AND(I73="y",J73="y"),'trans factors'!$C$12*(1+'trans factors'!$C$13),IF(AND(I73="n",J73="y"),'trans factors'!$C$11*(1+'trans factors'!$C$13)))))</f>
        <v>0</v>
      </c>
      <c r="L73" s="76">
        <f t="shared" si="7"/>
        <v>0</v>
      </c>
      <c r="M73" s="77">
        <f>IF('member info &amp; cost plan amounts'!E73&lt;'trans factors'!C$14,'trans factors'!C$14/'member info &amp; cost plan amounts'!F73,'member info &amp; cost plan amounts'!E73/'member info &amp; cost plan amounts'!F73)*F73</f>
        <v>1716</v>
      </c>
      <c r="N73" s="78">
        <f>IF(I73="y",0,IF(M73&gt;'trans factors'!C$15,M73-'trans factors'!C$15,0))</f>
        <v>0</v>
      </c>
      <c r="O73" s="87">
        <f>'trans factors'!C$18</f>
        <v>1</v>
      </c>
      <c r="P73" s="87" t="str">
        <f t="shared" si="8"/>
        <v/>
      </c>
      <c r="Q73" s="142">
        <f>IF(F73=0,0,IF(F73="","",IF(I73="y",L73*M73*O73,((L73*(M73-N73)*O73)+(L73/('trans factors'!C$11/'trans factors'!C$12)*N73)*O73))))</f>
        <v>0</v>
      </c>
      <c r="R73" s="142">
        <f t="shared" si="4"/>
        <v>0</v>
      </c>
      <c r="S73" s="40"/>
      <c r="T73" s="145"/>
      <c r="U73" s="4"/>
      <c r="V73" s="4"/>
      <c r="W73" s="147"/>
      <c r="X73" s="7"/>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row>
    <row r="74" spans="1:51" ht="15.75" x14ac:dyDescent="0.25">
      <c r="A74" s="39"/>
      <c r="B74" s="79">
        <f>'member info &amp; cost plan amounts'!B74</f>
        <v>0</v>
      </c>
      <c r="C74" s="67">
        <f>'member info &amp; cost plan amounts'!C74</f>
        <v>0</v>
      </c>
      <c r="D74" s="68">
        <f>'member info &amp; cost plan amounts'!D74</f>
        <v>0</v>
      </c>
      <c r="E74" s="191"/>
      <c r="F74" s="143">
        <v>260</v>
      </c>
      <c r="G74" s="84"/>
      <c r="H74" s="74">
        <f>'member info &amp; cost plan amounts'!F74</f>
        <v>5</v>
      </c>
      <c r="I74" s="83">
        <f>'member info &amp; cost plan amounts'!I74</f>
        <v>0</v>
      </c>
      <c r="J74" s="75">
        <f>'member info &amp; cost plan amounts'!J74</f>
        <v>0</v>
      </c>
      <c r="K74" s="76" t="b">
        <f>IF(AND(I74="n",J74="n"),'trans factors'!$C$11,IF(AND(I74="y",J74="n"),'trans factors'!$C$12,IF(AND(I74="y",J74="y"),'trans factors'!$C$12*(1+'trans factors'!$C$13),IF(AND(I74="n",J74="y"),'trans factors'!$C$11*(1+'trans factors'!$C$13)))))</f>
        <v>0</v>
      </c>
      <c r="L74" s="76">
        <f t="shared" si="7"/>
        <v>0</v>
      </c>
      <c r="M74" s="77">
        <f>IF('member info &amp; cost plan amounts'!E74&lt;'trans factors'!C$14,'trans factors'!C$14/'member info &amp; cost plan amounts'!F74,'member info &amp; cost plan amounts'!E74/'member info &amp; cost plan amounts'!F74)*F74</f>
        <v>1716</v>
      </c>
      <c r="N74" s="78">
        <f>IF(I74="y",0,IF(M74&gt;'trans factors'!C$15,M74-'trans factors'!C$15,0))</f>
        <v>0</v>
      </c>
      <c r="O74" s="87">
        <f>'trans factors'!C$18</f>
        <v>1</v>
      </c>
      <c r="P74" s="87" t="str">
        <f t="shared" si="8"/>
        <v/>
      </c>
      <c r="Q74" s="142">
        <f>IF(F74=0,0,IF(F74="","",IF(I74="y",L74*M74*O74,((L74*(M74-N74)*O74)+(L74/('trans factors'!C$11/'trans factors'!C$12)*N74)*O74))))</f>
        <v>0</v>
      </c>
      <c r="R74" s="142">
        <f t="shared" ref="R74:R105" si="9">IF(E74=1,Q74/12,0)</f>
        <v>0</v>
      </c>
      <c r="S74" s="40"/>
      <c r="T74" s="145"/>
      <c r="U74" s="4"/>
      <c r="V74" s="4"/>
      <c r="W74" s="147"/>
      <c r="X74" s="7"/>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row>
    <row r="75" spans="1:51" ht="15.75" x14ac:dyDescent="0.25">
      <c r="A75" s="39"/>
      <c r="B75" s="79">
        <f>'member info &amp; cost plan amounts'!B75</f>
        <v>0</v>
      </c>
      <c r="C75" s="67">
        <f>'member info &amp; cost plan amounts'!C75</f>
        <v>0</v>
      </c>
      <c r="D75" s="68">
        <f>'member info &amp; cost plan amounts'!D75</f>
        <v>0</v>
      </c>
      <c r="E75" s="191"/>
      <c r="F75" s="143">
        <v>260</v>
      </c>
      <c r="G75" s="84"/>
      <c r="H75" s="74">
        <f>'member info &amp; cost plan amounts'!F75</f>
        <v>5</v>
      </c>
      <c r="I75" s="83">
        <f>'member info &amp; cost plan amounts'!I75</f>
        <v>0</v>
      </c>
      <c r="J75" s="75">
        <f>'member info &amp; cost plan amounts'!J75</f>
        <v>0</v>
      </c>
      <c r="K75" s="76" t="b">
        <f>IF(AND(I75="n",J75="n"),'trans factors'!$C$11,IF(AND(I75="y",J75="n"),'trans factors'!$C$12,IF(AND(I75="y",J75="y"),'trans factors'!$C$12*(1+'trans factors'!$C$13),IF(AND(I75="n",J75="y"),'trans factors'!$C$11*(1+'trans factors'!$C$13)))))</f>
        <v>0</v>
      </c>
      <c r="L75" s="76">
        <f t="shared" si="7"/>
        <v>0</v>
      </c>
      <c r="M75" s="77">
        <f>IF('member info &amp; cost plan amounts'!E75&lt;'trans factors'!C$14,'trans factors'!C$14/'member info &amp; cost plan amounts'!F75,'member info &amp; cost plan amounts'!E75/'member info &amp; cost plan amounts'!F75)*F75</f>
        <v>1716</v>
      </c>
      <c r="N75" s="78">
        <f>IF(I75="y",0,IF(M75&gt;'trans factors'!C$15,M75-'trans factors'!C$15,0))</f>
        <v>0</v>
      </c>
      <c r="O75" s="87">
        <f>'trans factors'!C$18</f>
        <v>1</v>
      </c>
      <c r="P75" s="87" t="str">
        <f t="shared" si="8"/>
        <v/>
      </c>
      <c r="Q75" s="142">
        <f>IF(F75=0,0,IF(F75="","",IF(I75="y",L75*M75*O75,((L75*(M75-N75)*O75)+(L75/('trans factors'!C$11/'trans factors'!C$12)*N75)*O75))))</f>
        <v>0</v>
      </c>
      <c r="R75" s="142">
        <f t="shared" si="9"/>
        <v>0</v>
      </c>
      <c r="S75" s="40"/>
      <c r="T75" s="145"/>
      <c r="U75" s="4"/>
      <c r="V75" s="4"/>
      <c r="W75" s="147"/>
      <c r="X75" s="7"/>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row>
    <row r="76" spans="1:51" ht="15.75" x14ac:dyDescent="0.25">
      <c r="A76" s="39"/>
      <c r="B76" s="79">
        <f>'member info &amp; cost plan amounts'!B76</f>
        <v>0</v>
      </c>
      <c r="C76" s="67">
        <f>'member info &amp; cost plan amounts'!C76</f>
        <v>0</v>
      </c>
      <c r="D76" s="68">
        <f>'member info &amp; cost plan amounts'!D76</f>
        <v>0</v>
      </c>
      <c r="E76" s="191"/>
      <c r="F76" s="143">
        <v>260</v>
      </c>
      <c r="G76" s="84"/>
      <c r="H76" s="74">
        <f>'member info &amp; cost plan amounts'!F76</f>
        <v>5</v>
      </c>
      <c r="I76" s="83">
        <f>'member info &amp; cost plan amounts'!I76</f>
        <v>0</v>
      </c>
      <c r="J76" s="75">
        <f>'member info &amp; cost plan amounts'!J76</f>
        <v>0</v>
      </c>
      <c r="K76" s="76" t="b">
        <f>IF(AND(I76="n",J76="n"),'trans factors'!$C$11,IF(AND(I76="y",J76="n"),'trans factors'!$C$12,IF(AND(I76="y",J76="y"),'trans factors'!$C$12*(1+'trans factors'!$C$13),IF(AND(I76="n",J76="y"),'trans factors'!$C$11*(1+'trans factors'!$C$13)))))</f>
        <v>0</v>
      </c>
      <c r="L76" s="76">
        <f t="shared" si="7"/>
        <v>0</v>
      </c>
      <c r="M76" s="77">
        <f>IF('member info &amp; cost plan amounts'!E76&lt;'trans factors'!C$14,'trans factors'!C$14/'member info &amp; cost plan amounts'!F76,'member info &amp; cost plan amounts'!E76/'member info &amp; cost plan amounts'!F76)*F76</f>
        <v>1716</v>
      </c>
      <c r="N76" s="78">
        <f>IF(I76="y",0,IF(M76&gt;'trans factors'!C$15,M76-'trans factors'!C$15,0))</f>
        <v>0</v>
      </c>
      <c r="O76" s="87">
        <f>'trans factors'!C$18</f>
        <v>1</v>
      </c>
      <c r="P76" s="87" t="str">
        <f t="shared" si="8"/>
        <v/>
      </c>
      <c r="Q76" s="142">
        <f>IF(F76=0,0,IF(F76="","",IF(I76="y",L76*M76*O76,((L76*(M76-N76)*O76)+(L76/('trans factors'!C$11/'trans factors'!C$12)*N76)*O76))))</f>
        <v>0</v>
      </c>
      <c r="R76" s="142">
        <f t="shared" si="9"/>
        <v>0</v>
      </c>
      <c r="S76" s="40"/>
      <c r="T76" s="145"/>
      <c r="U76" s="4"/>
      <c r="V76" s="4"/>
      <c r="W76" s="147"/>
      <c r="X76" s="7"/>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row>
    <row r="77" spans="1:51" ht="15.75" x14ac:dyDescent="0.25">
      <c r="A77" s="39"/>
      <c r="B77" s="79">
        <f>'member info &amp; cost plan amounts'!B77</f>
        <v>0</v>
      </c>
      <c r="C77" s="67">
        <f>'member info &amp; cost plan amounts'!C77</f>
        <v>0</v>
      </c>
      <c r="D77" s="68">
        <f>'member info &amp; cost plan amounts'!D77</f>
        <v>0</v>
      </c>
      <c r="E77" s="191"/>
      <c r="F77" s="143">
        <v>260</v>
      </c>
      <c r="G77" s="84"/>
      <c r="H77" s="74">
        <f>'member info &amp; cost plan amounts'!F77</f>
        <v>5</v>
      </c>
      <c r="I77" s="83">
        <f>'member info &amp; cost plan amounts'!I77</f>
        <v>0</v>
      </c>
      <c r="J77" s="75">
        <f>'member info &amp; cost plan amounts'!J77</f>
        <v>0</v>
      </c>
      <c r="K77" s="76" t="b">
        <f>IF(AND(I77="n",J77="n"),'trans factors'!$C$11,IF(AND(I77="y",J77="n"),'trans factors'!$C$12,IF(AND(I77="y",J77="y"),'trans factors'!$C$12*(1+'trans factors'!$C$13),IF(AND(I77="n",J77="y"),'trans factors'!$C$11*(1+'trans factors'!$C$13)))))</f>
        <v>0</v>
      </c>
      <c r="L77" s="76">
        <f t="shared" si="7"/>
        <v>0</v>
      </c>
      <c r="M77" s="77">
        <f>IF('member info &amp; cost plan amounts'!E77&lt;'trans factors'!C$14,'trans factors'!C$14/'member info &amp; cost plan amounts'!F77,'member info &amp; cost plan amounts'!E77/'member info &amp; cost plan amounts'!F77)*F77</f>
        <v>1716</v>
      </c>
      <c r="N77" s="78">
        <f>IF(I77="y",0,IF(M77&gt;'trans factors'!C$15,M77-'trans factors'!C$15,0))</f>
        <v>0</v>
      </c>
      <c r="O77" s="87">
        <f>'trans factors'!C$18</f>
        <v>1</v>
      </c>
      <c r="P77" s="87" t="str">
        <f t="shared" si="8"/>
        <v/>
      </c>
      <c r="Q77" s="142">
        <f>IF(F77=0,0,IF(F77="","",IF(I77="y",L77*M77*O77,((L77*(M77-N77)*O77)+(L77/('trans factors'!C$11/'trans factors'!C$12)*N77)*O77))))</f>
        <v>0</v>
      </c>
      <c r="R77" s="142">
        <f t="shared" si="9"/>
        <v>0</v>
      </c>
      <c r="S77" s="40"/>
      <c r="T77" s="145"/>
      <c r="U77" s="4"/>
      <c r="V77" s="4"/>
      <c r="W77" s="147"/>
      <c r="X77" s="7"/>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row>
    <row r="78" spans="1:51" ht="15.75" x14ac:dyDescent="0.25">
      <c r="A78" s="39"/>
      <c r="B78" s="79">
        <f>'member info &amp; cost plan amounts'!B78</f>
        <v>0</v>
      </c>
      <c r="C78" s="67">
        <f>'member info &amp; cost plan amounts'!C78</f>
        <v>0</v>
      </c>
      <c r="D78" s="68">
        <f>'member info &amp; cost plan amounts'!D78</f>
        <v>0</v>
      </c>
      <c r="E78" s="191"/>
      <c r="F78" s="143">
        <v>260</v>
      </c>
      <c r="G78" s="84"/>
      <c r="H78" s="74">
        <f>'member info &amp; cost plan amounts'!F78</f>
        <v>5</v>
      </c>
      <c r="I78" s="83">
        <f>'member info &amp; cost plan amounts'!I78</f>
        <v>0</v>
      </c>
      <c r="J78" s="75">
        <f>'member info &amp; cost plan amounts'!J78</f>
        <v>0</v>
      </c>
      <c r="K78" s="76" t="b">
        <f>IF(AND(I78="n",J78="n"),'trans factors'!$C$11,IF(AND(I78="y",J78="n"),'trans factors'!$C$12,IF(AND(I78="y",J78="y"),'trans factors'!$C$12*(1+'trans factors'!$C$13),IF(AND(I78="n",J78="y"),'trans factors'!$C$11*(1+'trans factors'!$C$13)))))</f>
        <v>0</v>
      </c>
      <c r="L78" s="76">
        <f t="shared" si="7"/>
        <v>0</v>
      </c>
      <c r="M78" s="77">
        <f>IF('member info &amp; cost plan amounts'!E78&lt;'trans factors'!C$14,'trans factors'!C$14/'member info &amp; cost plan amounts'!F78,'member info &amp; cost plan amounts'!E78/'member info &amp; cost plan amounts'!F78)*F78</f>
        <v>1716</v>
      </c>
      <c r="N78" s="78">
        <f>IF(I78="y",0,IF(M78&gt;'trans factors'!C$15,M78-'trans factors'!C$15,0))</f>
        <v>0</v>
      </c>
      <c r="O78" s="87">
        <f>'trans factors'!C$18</f>
        <v>1</v>
      </c>
      <c r="P78" s="87" t="str">
        <f t="shared" si="8"/>
        <v/>
      </c>
      <c r="Q78" s="142">
        <f>IF(F78=0,0,IF(F78="","",IF(I78="y",L78*M78*O78,((L78*(M78-N78)*O78)+(L78/('trans factors'!C$11/'trans factors'!C$12)*N78)*O78))))</f>
        <v>0</v>
      </c>
      <c r="R78" s="142">
        <f t="shared" si="9"/>
        <v>0</v>
      </c>
      <c r="S78" s="40"/>
      <c r="T78" s="145"/>
      <c r="U78" s="4"/>
      <c r="V78" s="4"/>
      <c r="W78" s="147"/>
      <c r="X78" s="7"/>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row>
    <row r="79" spans="1:51" ht="15.75" x14ac:dyDescent="0.25">
      <c r="A79" s="39"/>
      <c r="B79" s="79">
        <f>'member info &amp; cost plan amounts'!B79</f>
        <v>0</v>
      </c>
      <c r="C79" s="67">
        <f>'member info &amp; cost plan amounts'!C79</f>
        <v>0</v>
      </c>
      <c r="D79" s="68">
        <f>'member info &amp; cost plan amounts'!D79</f>
        <v>0</v>
      </c>
      <c r="E79" s="191"/>
      <c r="F79" s="143">
        <v>260</v>
      </c>
      <c r="G79" s="84"/>
      <c r="H79" s="74">
        <f>'member info &amp; cost plan amounts'!F79</f>
        <v>5</v>
      </c>
      <c r="I79" s="83">
        <f>'member info &amp; cost plan amounts'!I79</f>
        <v>0</v>
      </c>
      <c r="J79" s="75">
        <f>'member info &amp; cost plan amounts'!J79</f>
        <v>0</v>
      </c>
      <c r="K79" s="76" t="b">
        <f>IF(AND(I79="n",J79="n"),'trans factors'!$C$11,IF(AND(I79="y",J79="n"),'trans factors'!$C$12,IF(AND(I79="y",J79="y"),'trans factors'!$C$12*(1+'trans factors'!$C$13),IF(AND(I79="n",J79="y"),'trans factors'!$C$11*(1+'trans factors'!$C$13)))))</f>
        <v>0</v>
      </c>
      <c r="L79" s="76">
        <f t="shared" si="7"/>
        <v>0</v>
      </c>
      <c r="M79" s="77">
        <f>IF('member info &amp; cost plan amounts'!E79&lt;'trans factors'!C$14,'trans factors'!C$14/'member info &amp; cost plan amounts'!F79,'member info &amp; cost plan amounts'!E79/'member info &amp; cost plan amounts'!F79)*F79</f>
        <v>1716</v>
      </c>
      <c r="N79" s="78">
        <f>IF(I79="y",0,IF(M79&gt;'trans factors'!C$15,M79-'trans factors'!C$15,0))</f>
        <v>0</v>
      </c>
      <c r="O79" s="87">
        <f>'trans factors'!C$18</f>
        <v>1</v>
      </c>
      <c r="P79" s="87" t="str">
        <f t="shared" si="8"/>
        <v/>
      </c>
      <c r="Q79" s="142">
        <f>IF(F79=0,0,IF(F79="","",IF(I79="y",L79*M79*O79,((L79*(M79-N79)*O79)+(L79/('trans factors'!C$11/'trans factors'!C$12)*N79)*O79))))</f>
        <v>0</v>
      </c>
      <c r="R79" s="142">
        <f t="shared" si="9"/>
        <v>0</v>
      </c>
      <c r="S79" s="40"/>
      <c r="T79" s="145"/>
      <c r="U79" s="4"/>
      <c r="V79" s="4"/>
      <c r="W79" s="147"/>
      <c r="X79" s="7"/>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row>
    <row r="80" spans="1:51" ht="15.75" x14ac:dyDescent="0.25">
      <c r="A80" s="39"/>
      <c r="B80" s="79">
        <f>'member info &amp; cost plan amounts'!B80</f>
        <v>0</v>
      </c>
      <c r="C80" s="67">
        <f>'member info &amp; cost plan amounts'!C80</f>
        <v>0</v>
      </c>
      <c r="D80" s="68">
        <f>'member info &amp; cost plan amounts'!D80</f>
        <v>0</v>
      </c>
      <c r="E80" s="191"/>
      <c r="F80" s="143">
        <v>260</v>
      </c>
      <c r="G80" s="84"/>
      <c r="H80" s="74">
        <f>'member info &amp; cost plan amounts'!F80</f>
        <v>5</v>
      </c>
      <c r="I80" s="83">
        <f>'member info &amp; cost plan amounts'!I80</f>
        <v>0</v>
      </c>
      <c r="J80" s="75">
        <f>'member info &amp; cost plan amounts'!J80</f>
        <v>0</v>
      </c>
      <c r="K80" s="76" t="b">
        <f>IF(AND(I80="n",J80="n"),'trans factors'!$C$11,IF(AND(I80="y",J80="n"),'trans factors'!$C$12,IF(AND(I80="y",J80="y"),'trans factors'!$C$12*(1+'trans factors'!$C$13),IF(AND(I80="n",J80="y"),'trans factors'!$C$11*(1+'trans factors'!$C$13)))))</f>
        <v>0</v>
      </c>
      <c r="L80" s="76">
        <f t="shared" si="7"/>
        <v>0</v>
      </c>
      <c r="M80" s="77">
        <f>IF('member info &amp; cost plan amounts'!E80&lt;'trans factors'!C$14,'trans factors'!C$14/'member info &amp; cost plan amounts'!F80,'member info &amp; cost plan amounts'!E80/'member info &amp; cost plan amounts'!F80)*F80</f>
        <v>1716</v>
      </c>
      <c r="N80" s="78">
        <f>IF(I80="y",0,IF(M80&gt;'trans factors'!C$15,M80-'trans factors'!C$15,0))</f>
        <v>0</v>
      </c>
      <c r="O80" s="87">
        <f>'trans factors'!C$18</f>
        <v>1</v>
      </c>
      <c r="P80" s="87" t="str">
        <f t="shared" si="8"/>
        <v/>
      </c>
      <c r="Q80" s="142">
        <f>IF(F80=0,0,IF(F80="","",IF(I80="y",L80*M80*O80,((L80*(M80-N80)*O80)+(L80/('trans factors'!C$11/'trans factors'!C$12)*N80)*O80))))</f>
        <v>0</v>
      </c>
      <c r="R80" s="142">
        <f t="shared" si="9"/>
        <v>0</v>
      </c>
      <c r="S80" s="40"/>
      <c r="T80" s="145"/>
      <c r="U80" s="4"/>
      <c r="V80" s="4"/>
      <c r="W80" s="147"/>
      <c r="X80" s="7"/>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row>
    <row r="81" spans="1:51" ht="15.75" x14ac:dyDescent="0.25">
      <c r="A81" s="39"/>
      <c r="B81" s="79">
        <f>'member info &amp; cost plan amounts'!B81</f>
        <v>0</v>
      </c>
      <c r="C81" s="67">
        <f>'member info &amp; cost plan amounts'!C81</f>
        <v>0</v>
      </c>
      <c r="D81" s="68">
        <f>'member info &amp; cost plan amounts'!D81</f>
        <v>0</v>
      </c>
      <c r="E81" s="191"/>
      <c r="F81" s="143">
        <v>260</v>
      </c>
      <c r="G81" s="84"/>
      <c r="H81" s="74">
        <f>'member info &amp; cost plan amounts'!F81</f>
        <v>5</v>
      </c>
      <c r="I81" s="83">
        <f>'member info &amp; cost plan amounts'!I81</f>
        <v>0</v>
      </c>
      <c r="J81" s="75">
        <f>'member info &amp; cost plan amounts'!J81</f>
        <v>0</v>
      </c>
      <c r="K81" s="76" t="b">
        <f>IF(AND(I81="n",J81="n"),'trans factors'!$C$11,IF(AND(I81="y",J81="n"),'trans factors'!$C$12,IF(AND(I81="y",J81="y"),'trans factors'!$C$12*(1+'trans factors'!$C$13),IF(AND(I81="n",J81="y"),'trans factors'!$C$11*(1+'trans factors'!$C$13)))))</f>
        <v>0</v>
      </c>
      <c r="L81" s="76">
        <f t="shared" si="7"/>
        <v>0</v>
      </c>
      <c r="M81" s="77">
        <f>IF('member info &amp; cost plan amounts'!E81&lt;'trans factors'!C$14,'trans factors'!C$14/'member info &amp; cost plan amounts'!F81,'member info &amp; cost plan amounts'!E81/'member info &amp; cost plan amounts'!F81)*F81</f>
        <v>1716</v>
      </c>
      <c r="N81" s="78">
        <f>IF(I81="y",0,IF(M81&gt;'trans factors'!C$15,M81-'trans factors'!C$15,0))</f>
        <v>0</v>
      </c>
      <c r="O81" s="87">
        <f>'trans factors'!C$18</f>
        <v>1</v>
      </c>
      <c r="P81" s="87" t="str">
        <f t="shared" si="8"/>
        <v/>
      </c>
      <c r="Q81" s="142">
        <f>IF(F81=0,0,IF(F81="","",IF(I81="y",L81*M81*O81,((L81*(M81-N81)*O81)+(L81/('trans factors'!C$11/'trans factors'!C$12)*N81)*O81))))</f>
        <v>0</v>
      </c>
      <c r="R81" s="142">
        <f t="shared" si="9"/>
        <v>0</v>
      </c>
      <c r="S81" s="40"/>
      <c r="T81" s="145"/>
      <c r="U81" s="4"/>
      <c r="V81" s="4"/>
      <c r="W81" s="147"/>
      <c r="X81" s="7"/>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row>
    <row r="82" spans="1:51" ht="15.75" x14ac:dyDescent="0.25">
      <c r="A82" s="39"/>
      <c r="B82" s="79">
        <f>'member info &amp; cost plan amounts'!B82</f>
        <v>0</v>
      </c>
      <c r="C82" s="67">
        <f>'member info &amp; cost plan amounts'!C82</f>
        <v>0</v>
      </c>
      <c r="D82" s="68">
        <f>'member info &amp; cost plan amounts'!D82</f>
        <v>0</v>
      </c>
      <c r="E82" s="191"/>
      <c r="F82" s="143">
        <v>260</v>
      </c>
      <c r="G82" s="84"/>
      <c r="H82" s="74">
        <f>'member info &amp; cost plan amounts'!F82</f>
        <v>5</v>
      </c>
      <c r="I82" s="83">
        <f>'member info &amp; cost plan amounts'!I82</f>
        <v>0</v>
      </c>
      <c r="J82" s="75">
        <f>'member info &amp; cost plan amounts'!J82</f>
        <v>0</v>
      </c>
      <c r="K82" s="76" t="b">
        <f>IF(AND(I82="n",J82="n"),'trans factors'!$C$11,IF(AND(I82="y",J82="n"),'trans factors'!$C$12,IF(AND(I82="y",J82="y"),'trans factors'!$C$12*(1+'trans factors'!$C$13),IF(AND(I82="n",J82="y"),'trans factors'!$C$11*(1+'trans factors'!$C$13)))))</f>
        <v>0</v>
      </c>
      <c r="L82" s="76">
        <f t="shared" si="7"/>
        <v>0</v>
      </c>
      <c r="M82" s="77">
        <f>IF('member info &amp; cost plan amounts'!E82&lt;'trans factors'!C$14,'trans factors'!C$14/'member info &amp; cost plan amounts'!F82,'member info &amp; cost plan amounts'!E82/'member info &amp; cost plan amounts'!F82)*F82</f>
        <v>1716</v>
      </c>
      <c r="N82" s="78">
        <f>IF(I82="y",0,IF(M82&gt;'trans factors'!C$15,M82-'trans factors'!C$15,0))</f>
        <v>0</v>
      </c>
      <c r="O82" s="87">
        <f>'trans factors'!C$18</f>
        <v>1</v>
      </c>
      <c r="P82" s="87" t="str">
        <f t="shared" si="8"/>
        <v/>
      </c>
      <c r="Q82" s="142">
        <f>IF(F82=0,0,IF(F82="","",IF(I82="y",L82*M82*O82,((L82*(M82-N82)*O82)+(L82/('trans factors'!C$11/'trans factors'!C$12)*N82)*O82))))</f>
        <v>0</v>
      </c>
      <c r="R82" s="142">
        <f t="shared" si="9"/>
        <v>0</v>
      </c>
      <c r="S82" s="40"/>
      <c r="T82" s="145"/>
      <c r="U82" s="4"/>
      <c r="V82" s="4"/>
      <c r="W82" s="147"/>
      <c r="X82" s="7"/>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row>
    <row r="83" spans="1:51" ht="15.75" x14ac:dyDescent="0.25">
      <c r="A83" s="39"/>
      <c r="B83" s="79">
        <f>'member info &amp; cost plan amounts'!B83</f>
        <v>0</v>
      </c>
      <c r="C83" s="67">
        <f>'member info &amp; cost plan amounts'!C83</f>
        <v>0</v>
      </c>
      <c r="D83" s="68">
        <f>'member info &amp; cost plan amounts'!D83</f>
        <v>0</v>
      </c>
      <c r="E83" s="191"/>
      <c r="F83" s="143">
        <v>260</v>
      </c>
      <c r="G83" s="84"/>
      <c r="H83" s="74">
        <f>'member info &amp; cost plan amounts'!F83</f>
        <v>5</v>
      </c>
      <c r="I83" s="83">
        <f>'member info &amp; cost plan amounts'!I83</f>
        <v>0</v>
      </c>
      <c r="J83" s="75">
        <f>'member info &amp; cost plan amounts'!J83</f>
        <v>0</v>
      </c>
      <c r="K83" s="76" t="b">
        <f>IF(AND(I83="n",J83="n"),'trans factors'!$C$11,IF(AND(I83="y",J83="n"),'trans factors'!$C$12,IF(AND(I83="y",J83="y"),'trans factors'!$C$12*(1+'trans factors'!$C$13),IF(AND(I83="n",J83="y"),'trans factors'!$C$11*(1+'trans factors'!$C$13)))))</f>
        <v>0</v>
      </c>
      <c r="L83" s="76">
        <f t="shared" si="7"/>
        <v>0</v>
      </c>
      <c r="M83" s="77">
        <f>IF('member info &amp; cost plan amounts'!E83&lt;'trans factors'!C$14,'trans factors'!C$14/'member info &amp; cost plan amounts'!F83,'member info &amp; cost plan amounts'!E83/'member info &amp; cost plan amounts'!F83)*F83</f>
        <v>1716</v>
      </c>
      <c r="N83" s="78">
        <f>IF(I83="y",0,IF(M83&gt;'trans factors'!C$15,M83-'trans factors'!C$15,0))</f>
        <v>0</v>
      </c>
      <c r="O83" s="87">
        <f>'trans factors'!C$18</f>
        <v>1</v>
      </c>
      <c r="P83" s="87" t="str">
        <f t="shared" si="8"/>
        <v/>
      </c>
      <c r="Q83" s="142">
        <f>IF(F83=0,0,IF(F83="","",IF(I83="y",L83*M83*O83,((L83*(M83-N83)*O83)+(L83/('trans factors'!C$11/'trans factors'!C$12)*N83)*O83))))</f>
        <v>0</v>
      </c>
      <c r="R83" s="142">
        <f t="shared" si="9"/>
        <v>0</v>
      </c>
      <c r="S83" s="40"/>
      <c r="T83" s="145"/>
      <c r="U83" s="4"/>
      <c r="V83" s="4"/>
      <c r="W83" s="147"/>
      <c r="X83" s="7"/>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row>
    <row r="84" spans="1:51" ht="15.75" x14ac:dyDescent="0.25">
      <c r="A84" s="39"/>
      <c r="B84" s="79">
        <f>'member info &amp; cost plan amounts'!B84</f>
        <v>0</v>
      </c>
      <c r="C84" s="67">
        <f>'member info &amp; cost plan amounts'!C84</f>
        <v>0</v>
      </c>
      <c r="D84" s="68">
        <f>'member info &amp; cost plan amounts'!D84</f>
        <v>0</v>
      </c>
      <c r="E84" s="191"/>
      <c r="F84" s="143">
        <v>260</v>
      </c>
      <c r="G84" s="84"/>
      <c r="H84" s="74">
        <f>'member info &amp; cost plan amounts'!F84</f>
        <v>5</v>
      </c>
      <c r="I84" s="83">
        <f>'member info &amp; cost plan amounts'!I84</f>
        <v>0</v>
      </c>
      <c r="J84" s="75">
        <f>'member info &amp; cost plan amounts'!J84</f>
        <v>0</v>
      </c>
      <c r="K84" s="76" t="b">
        <f>IF(AND(I84="n",J84="n"),'trans factors'!$C$11,IF(AND(I84="y",J84="n"),'trans factors'!$C$12,IF(AND(I84="y",J84="y"),'trans factors'!$C$12*(1+'trans factors'!$C$13),IF(AND(I84="n",J84="y"),'trans factors'!$C$11*(1+'trans factors'!$C$13)))))</f>
        <v>0</v>
      </c>
      <c r="L84" s="76">
        <f t="shared" si="7"/>
        <v>0</v>
      </c>
      <c r="M84" s="77">
        <f>IF('member info &amp; cost plan amounts'!E84&lt;'trans factors'!C$14,'trans factors'!C$14/'member info &amp; cost plan amounts'!F84,'member info &amp; cost plan amounts'!E84/'member info &amp; cost plan amounts'!F84)*F84</f>
        <v>1716</v>
      </c>
      <c r="N84" s="78">
        <f>IF(I84="y",0,IF(M84&gt;'trans factors'!C$15,M84-'trans factors'!C$15,0))</f>
        <v>0</v>
      </c>
      <c r="O84" s="87">
        <f>'trans factors'!C$18</f>
        <v>1</v>
      </c>
      <c r="P84" s="87" t="str">
        <f t="shared" si="8"/>
        <v/>
      </c>
      <c r="Q84" s="142">
        <f>IF(F84=0,0,IF(F84="","",IF(I84="y",L84*M84*O84,((L84*(M84-N84)*O84)+(L84/('trans factors'!C$11/'trans factors'!C$12)*N84)*O84))))</f>
        <v>0</v>
      </c>
      <c r="R84" s="142">
        <f t="shared" si="9"/>
        <v>0</v>
      </c>
      <c r="S84" s="40"/>
      <c r="T84" s="145"/>
      <c r="U84" s="4"/>
      <c r="V84" s="4"/>
      <c r="W84" s="147"/>
      <c r="X84" s="7"/>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row>
    <row r="85" spans="1:51" ht="15.75" x14ac:dyDescent="0.25">
      <c r="A85" s="39"/>
      <c r="B85" s="79">
        <f>'member info &amp; cost plan amounts'!B85</f>
        <v>0</v>
      </c>
      <c r="C85" s="67">
        <f>'member info &amp; cost plan amounts'!C85</f>
        <v>0</v>
      </c>
      <c r="D85" s="68">
        <f>'member info &amp; cost plan amounts'!D85</f>
        <v>0</v>
      </c>
      <c r="E85" s="191"/>
      <c r="F85" s="143">
        <v>260</v>
      </c>
      <c r="G85" s="84"/>
      <c r="H85" s="74">
        <f>'member info &amp; cost plan amounts'!F85</f>
        <v>5</v>
      </c>
      <c r="I85" s="83">
        <f>'member info &amp; cost plan amounts'!I85</f>
        <v>0</v>
      </c>
      <c r="J85" s="75">
        <f>'member info &amp; cost plan amounts'!J85</f>
        <v>0</v>
      </c>
      <c r="K85" s="76" t="b">
        <f>IF(AND(I85="n",J85="n"),'trans factors'!$C$11,IF(AND(I85="y",J85="n"),'trans factors'!$C$12,IF(AND(I85="y",J85="y"),'trans factors'!$C$12*(1+'trans factors'!$C$13),IF(AND(I85="n",J85="y"),'trans factors'!$C$11*(1+'trans factors'!$C$13)))))</f>
        <v>0</v>
      </c>
      <c r="L85" s="76">
        <f t="shared" si="7"/>
        <v>0</v>
      </c>
      <c r="M85" s="77">
        <f>IF('member info &amp; cost plan amounts'!E85&lt;'trans factors'!C$14,'trans factors'!C$14/'member info &amp; cost plan amounts'!F85,'member info &amp; cost plan amounts'!E85/'member info &amp; cost plan amounts'!F85)*F85</f>
        <v>1716</v>
      </c>
      <c r="N85" s="78">
        <f>IF(I85="y",0,IF(M85&gt;'trans factors'!C$15,M85-'trans factors'!C$15,0))</f>
        <v>0</v>
      </c>
      <c r="O85" s="87">
        <f>'trans factors'!C$18</f>
        <v>1</v>
      </c>
      <c r="P85" s="87" t="str">
        <f t="shared" si="8"/>
        <v/>
      </c>
      <c r="Q85" s="142">
        <f>IF(F85=0,0,IF(F85="","",IF(I85="y",L85*M85*O85,((L85*(M85-N85)*O85)+(L85/('trans factors'!C$11/'trans factors'!C$12)*N85)*O85))))</f>
        <v>0</v>
      </c>
      <c r="R85" s="142">
        <f t="shared" si="9"/>
        <v>0</v>
      </c>
      <c r="S85" s="40"/>
      <c r="T85" s="145"/>
      <c r="U85" s="4"/>
      <c r="V85" s="4"/>
      <c r="W85" s="147"/>
      <c r="X85" s="7"/>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row>
    <row r="86" spans="1:51" ht="15.75" x14ac:dyDescent="0.25">
      <c r="A86" s="39"/>
      <c r="B86" s="79">
        <f>'member info &amp; cost plan amounts'!B86</f>
        <v>0</v>
      </c>
      <c r="C86" s="67">
        <f>'member info &amp; cost plan amounts'!C86</f>
        <v>0</v>
      </c>
      <c r="D86" s="68">
        <f>'member info &amp; cost plan amounts'!D86</f>
        <v>0</v>
      </c>
      <c r="E86" s="191"/>
      <c r="F86" s="143">
        <v>260</v>
      </c>
      <c r="G86" s="84"/>
      <c r="H86" s="74">
        <f>'member info &amp; cost plan amounts'!F86</f>
        <v>5</v>
      </c>
      <c r="I86" s="83">
        <f>'member info &amp; cost plan amounts'!I86</f>
        <v>0</v>
      </c>
      <c r="J86" s="75">
        <f>'member info &amp; cost plan amounts'!J86</f>
        <v>0</v>
      </c>
      <c r="K86" s="76" t="b">
        <f>IF(AND(I86="n",J86="n"),'trans factors'!$C$11,IF(AND(I86="y",J86="n"),'trans factors'!$C$12,IF(AND(I86="y",J86="y"),'trans factors'!$C$12*(1+'trans factors'!$C$13),IF(AND(I86="n",J86="y"),'trans factors'!$C$11*(1+'trans factors'!$C$13)))))</f>
        <v>0</v>
      </c>
      <c r="L86" s="76">
        <f t="shared" si="7"/>
        <v>0</v>
      </c>
      <c r="M86" s="77">
        <f>IF('member info &amp; cost plan amounts'!E86&lt;'trans factors'!C$14,'trans factors'!C$14/'member info &amp; cost plan amounts'!F86,'member info &amp; cost plan amounts'!E86/'member info &amp; cost plan amounts'!F86)*F86</f>
        <v>1716</v>
      </c>
      <c r="N86" s="78">
        <f>IF(I86="y",0,IF(M86&gt;'trans factors'!C$15,M86-'trans factors'!C$15,0))</f>
        <v>0</v>
      </c>
      <c r="O86" s="87">
        <f>'trans factors'!C$18</f>
        <v>1</v>
      </c>
      <c r="P86" s="87" t="str">
        <f t="shared" si="8"/>
        <v/>
      </c>
      <c r="Q86" s="142">
        <f>IF(F86=0,0,IF(F86="","",IF(I86="y",L86*M86*O86,((L86*(M86-N86)*O86)+(L86/('trans factors'!C$11/'trans factors'!C$12)*N86)*O86))))</f>
        <v>0</v>
      </c>
      <c r="R86" s="142">
        <f t="shared" si="9"/>
        <v>0</v>
      </c>
      <c r="S86" s="40"/>
      <c r="T86" s="145"/>
      <c r="U86" s="4"/>
      <c r="V86" s="4"/>
      <c r="W86" s="147"/>
      <c r="X86" s="7"/>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row>
    <row r="87" spans="1:51" ht="15.75" x14ac:dyDescent="0.25">
      <c r="A87" s="39"/>
      <c r="B87" s="79">
        <f>'member info &amp; cost plan amounts'!B87</f>
        <v>0</v>
      </c>
      <c r="C87" s="67">
        <f>'member info &amp; cost plan amounts'!C87</f>
        <v>0</v>
      </c>
      <c r="D87" s="68">
        <f>'member info &amp; cost plan amounts'!D87</f>
        <v>0</v>
      </c>
      <c r="E87" s="191"/>
      <c r="F87" s="143">
        <v>260</v>
      </c>
      <c r="G87" s="84"/>
      <c r="H87" s="74">
        <f>'member info &amp; cost plan amounts'!F87</f>
        <v>5</v>
      </c>
      <c r="I87" s="83">
        <f>'member info &amp; cost plan amounts'!I87</f>
        <v>0</v>
      </c>
      <c r="J87" s="75">
        <f>'member info &amp; cost plan amounts'!J87</f>
        <v>0</v>
      </c>
      <c r="K87" s="76" t="b">
        <f>IF(AND(I87="n",J87="n"),'trans factors'!$C$11,IF(AND(I87="y",J87="n"),'trans factors'!$C$12,IF(AND(I87="y",J87="y"),'trans factors'!$C$12*(1+'trans factors'!$C$13),IF(AND(I87="n",J87="y"),'trans factors'!$C$11*(1+'trans factors'!$C$13)))))</f>
        <v>0</v>
      </c>
      <c r="L87" s="76">
        <f t="shared" si="7"/>
        <v>0</v>
      </c>
      <c r="M87" s="77">
        <f>IF('member info &amp; cost plan amounts'!E87&lt;'trans factors'!C$14,'trans factors'!C$14/'member info &amp; cost plan amounts'!F87,'member info &amp; cost plan amounts'!E87/'member info &amp; cost plan amounts'!F87)*F87</f>
        <v>1716</v>
      </c>
      <c r="N87" s="78">
        <f>IF(I87="y",0,IF(M87&gt;'trans factors'!C$15,M87-'trans factors'!C$15,0))</f>
        <v>0</v>
      </c>
      <c r="O87" s="87">
        <f>'trans factors'!C$18</f>
        <v>1</v>
      </c>
      <c r="P87" s="87" t="str">
        <f t="shared" si="8"/>
        <v/>
      </c>
      <c r="Q87" s="142">
        <f>IF(F87=0,0,IF(F87="","",IF(I87="y",L87*M87*O87,((L87*(M87-N87)*O87)+(L87/('trans factors'!C$11/'trans factors'!C$12)*N87)*O87))))</f>
        <v>0</v>
      </c>
      <c r="R87" s="142">
        <f t="shared" si="9"/>
        <v>0</v>
      </c>
      <c r="S87" s="40"/>
      <c r="T87" s="145"/>
      <c r="U87" s="4"/>
      <c r="V87" s="4"/>
      <c r="W87" s="147"/>
      <c r="X87" s="7"/>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row>
    <row r="88" spans="1:51" ht="15.75" x14ac:dyDescent="0.25">
      <c r="A88" s="39"/>
      <c r="B88" s="79">
        <f>'member info &amp; cost plan amounts'!B88</f>
        <v>0</v>
      </c>
      <c r="C88" s="67">
        <f>'member info &amp; cost plan amounts'!C88</f>
        <v>0</v>
      </c>
      <c r="D88" s="68">
        <f>'member info &amp; cost plan amounts'!D88</f>
        <v>0</v>
      </c>
      <c r="E88" s="191"/>
      <c r="F88" s="143">
        <v>260</v>
      </c>
      <c r="G88" s="84"/>
      <c r="H88" s="74">
        <f>'member info &amp; cost plan amounts'!F88</f>
        <v>5</v>
      </c>
      <c r="I88" s="83">
        <f>'member info &amp; cost plan amounts'!I88</f>
        <v>0</v>
      </c>
      <c r="J88" s="75">
        <f>'member info &amp; cost plan amounts'!J88</f>
        <v>0</v>
      </c>
      <c r="K88" s="76" t="b">
        <f>IF(AND(I88="n",J88="n"),'trans factors'!$C$11,IF(AND(I88="y",J88="n"),'trans factors'!$C$12,IF(AND(I88="y",J88="y"),'trans factors'!$C$12*(1+'trans factors'!$C$13),IF(AND(I88="n",J88="y"),'trans factors'!$C$11*(1+'trans factors'!$C$13)))))</f>
        <v>0</v>
      </c>
      <c r="L88" s="76">
        <f t="shared" si="7"/>
        <v>0</v>
      </c>
      <c r="M88" s="77">
        <f>IF('member info &amp; cost plan amounts'!E88&lt;'trans factors'!C$14,'trans factors'!C$14/'member info &amp; cost plan amounts'!F88,'member info &amp; cost plan amounts'!E88/'member info &amp; cost plan amounts'!F88)*F88</f>
        <v>1716</v>
      </c>
      <c r="N88" s="78">
        <f>IF(I88="y",0,IF(M88&gt;'trans factors'!C$15,M88-'trans factors'!C$15,0))</f>
        <v>0</v>
      </c>
      <c r="O88" s="87">
        <f>'trans factors'!C$18</f>
        <v>1</v>
      </c>
      <c r="P88" s="87" t="str">
        <f t="shared" si="8"/>
        <v/>
      </c>
      <c r="Q88" s="142">
        <f>IF(F88=0,0,IF(F88="","",IF(I88="y",L88*M88*O88,((L88*(M88-N88)*O88)+(L88/('trans factors'!C$11/'trans factors'!C$12)*N88)*O88))))</f>
        <v>0</v>
      </c>
      <c r="R88" s="142">
        <f t="shared" si="9"/>
        <v>0</v>
      </c>
      <c r="S88" s="40"/>
      <c r="T88" s="145"/>
      <c r="U88" s="4"/>
      <c r="V88" s="4"/>
      <c r="W88" s="147"/>
      <c r="X88" s="7"/>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row>
    <row r="89" spans="1:51" ht="15.75" x14ac:dyDescent="0.25">
      <c r="A89" s="39"/>
      <c r="B89" s="79">
        <f>'member info &amp; cost plan amounts'!B89</f>
        <v>0</v>
      </c>
      <c r="C89" s="67">
        <f>'member info &amp; cost plan amounts'!C89</f>
        <v>0</v>
      </c>
      <c r="D89" s="68">
        <f>'member info &amp; cost plan amounts'!D89</f>
        <v>0</v>
      </c>
      <c r="E89" s="191"/>
      <c r="F89" s="143">
        <v>260</v>
      </c>
      <c r="G89" s="84"/>
      <c r="H89" s="74">
        <f>'member info &amp; cost plan amounts'!F89</f>
        <v>5</v>
      </c>
      <c r="I89" s="83">
        <f>'member info &amp; cost plan amounts'!I89</f>
        <v>0</v>
      </c>
      <c r="J89" s="75">
        <f>'member info &amp; cost plan amounts'!J89</f>
        <v>0</v>
      </c>
      <c r="K89" s="76" t="b">
        <f>IF(AND(I89="n",J89="n"),'trans factors'!$C$11,IF(AND(I89="y",J89="n"),'trans factors'!$C$12,IF(AND(I89="y",J89="y"),'trans factors'!$C$12*(1+'trans factors'!$C$13),IF(AND(I89="n",J89="y"),'trans factors'!$C$11*(1+'trans factors'!$C$13)))))</f>
        <v>0</v>
      </c>
      <c r="L89" s="76">
        <f t="shared" si="7"/>
        <v>0</v>
      </c>
      <c r="M89" s="77">
        <f>IF('member info &amp; cost plan amounts'!E89&lt;'trans factors'!C$14,'trans factors'!C$14/'member info &amp; cost plan amounts'!F89,'member info &amp; cost plan amounts'!E89/'member info &amp; cost plan amounts'!F89)*F89</f>
        <v>1716</v>
      </c>
      <c r="N89" s="78">
        <f>IF(I89="y",0,IF(M89&gt;'trans factors'!C$15,M89-'trans factors'!C$15,0))</f>
        <v>0</v>
      </c>
      <c r="O89" s="87">
        <f>'trans factors'!C$18</f>
        <v>1</v>
      </c>
      <c r="P89" s="87" t="str">
        <f t="shared" si="8"/>
        <v/>
      </c>
      <c r="Q89" s="142">
        <f>IF(F89=0,0,IF(F89="","",IF(I89="y",L89*M89*O89,((L89*(M89-N89)*O89)+(L89/('trans factors'!C$11/'trans factors'!C$12)*N89)*O89))))</f>
        <v>0</v>
      </c>
      <c r="R89" s="142">
        <f t="shared" si="9"/>
        <v>0</v>
      </c>
      <c r="S89" s="40"/>
      <c r="T89" s="145"/>
      <c r="U89" s="4"/>
      <c r="V89" s="4"/>
      <c r="W89" s="147"/>
      <c r="X89" s="7"/>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row>
    <row r="90" spans="1:51" ht="15.75" x14ac:dyDescent="0.25">
      <c r="A90" s="39"/>
      <c r="B90" s="79">
        <f>'member info &amp; cost plan amounts'!B90</f>
        <v>0</v>
      </c>
      <c r="C90" s="67">
        <f>'member info &amp; cost plan amounts'!C90</f>
        <v>0</v>
      </c>
      <c r="D90" s="68">
        <f>'member info &amp; cost plan amounts'!D90</f>
        <v>0</v>
      </c>
      <c r="E90" s="191"/>
      <c r="F90" s="143">
        <v>260</v>
      </c>
      <c r="G90" s="84"/>
      <c r="H90" s="74">
        <f>'member info &amp; cost plan amounts'!F90</f>
        <v>5</v>
      </c>
      <c r="I90" s="83">
        <f>'member info &amp; cost plan amounts'!I90</f>
        <v>0</v>
      </c>
      <c r="J90" s="75">
        <f>'member info &amp; cost plan amounts'!J90</f>
        <v>0</v>
      </c>
      <c r="K90" s="76" t="b">
        <f>IF(AND(I90="n",J90="n"),'trans factors'!$C$11,IF(AND(I90="y",J90="n"),'trans factors'!$C$12,IF(AND(I90="y",J90="y"),'trans factors'!$C$12*(1+'trans factors'!$C$13),IF(AND(I90="n",J90="y"),'trans factors'!$C$11*(1+'trans factors'!$C$13)))))</f>
        <v>0</v>
      </c>
      <c r="L90" s="76">
        <f t="shared" si="7"/>
        <v>0</v>
      </c>
      <c r="M90" s="77">
        <f>IF('member info &amp; cost plan amounts'!E90&lt;'trans factors'!C$14,'trans factors'!C$14/'member info &amp; cost plan amounts'!F90,'member info &amp; cost plan amounts'!E90/'member info &amp; cost plan amounts'!F90)*F90</f>
        <v>1716</v>
      </c>
      <c r="N90" s="78">
        <f>IF(I90="y",0,IF(M90&gt;'trans factors'!C$15,M90-'trans factors'!C$15,0))</f>
        <v>0</v>
      </c>
      <c r="O90" s="87">
        <f>'trans factors'!C$18</f>
        <v>1</v>
      </c>
      <c r="P90" s="87" t="str">
        <f t="shared" si="8"/>
        <v/>
      </c>
      <c r="Q90" s="142">
        <f>IF(F90=0,0,IF(F90="","",IF(I90="y",L90*M90*O90,((L90*(M90-N90)*O90)+(L90/('trans factors'!C$11/'trans factors'!C$12)*N90)*O90))))</f>
        <v>0</v>
      </c>
      <c r="R90" s="142">
        <f t="shared" si="9"/>
        <v>0</v>
      </c>
      <c r="S90" s="40"/>
      <c r="T90" s="145"/>
      <c r="U90" s="4"/>
      <c r="V90" s="4"/>
      <c r="W90" s="147"/>
      <c r="X90" s="7"/>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row>
    <row r="91" spans="1:51" ht="15.75" x14ac:dyDescent="0.25">
      <c r="A91" s="39"/>
      <c r="B91" s="79">
        <f>'member info &amp; cost plan amounts'!B91</f>
        <v>0</v>
      </c>
      <c r="C91" s="67">
        <f>'member info &amp; cost plan amounts'!C91</f>
        <v>0</v>
      </c>
      <c r="D91" s="68">
        <f>'member info &amp; cost plan amounts'!D91</f>
        <v>0</v>
      </c>
      <c r="E91" s="191"/>
      <c r="F91" s="143">
        <v>260</v>
      </c>
      <c r="G91" s="84"/>
      <c r="H91" s="74">
        <f>'member info &amp; cost plan amounts'!F91</f>
        <v>5</v>
      </c>
      <c r="I91" s="83">
        <f>'member info &amp; cost plan amounts'!I91</f>
        <v>0</v>
      </c>
      <c r="J91" s="75">
        <f>'member info &amp; cost plan amounts'!J91</f>
        <v>0</v>
      </c>
      <c r="K91" s="76" t="b">
        <f>IF(AND(I91="n",J91="n"),'trans factors'!$C$11,IF(AND(I91="y",J91="n"),'trans factors'!$C$12,IF(AND(I91="y",J91="y"),'trans factors'!$C$12*(1+'trans factors'!$C$13),IF(AND(I91="n",J91="y"),'trans factors'!$C$11*(1+'trans factors'!$C$13)))))</f>
        <v>0</v>
      </c>
      <c r="L91" s="76">
        <f t="shared" si="7"/>
        <v>0</v>
      </c>
      <c r="M91" s="77">
        <f>IF('member info &amp; cost plan amounts'!E91&lt;'trans factors'!C$14,'trans factors'!C$14/'member info &amp; cost plan amounts'!F91,'member info &amp; cost plan amounts'!E91/'member info &amp; cost plan amounts'!F91)*F91</f>
        <v>1716</v>
      </c>
      <c r="N91" s="78">
        <f>IF(I91="y",0,IF(M91&gt;'trans factors'!C$15,M91-'trans factors'!C$15,0))</f>
        <v>0</v>
      </c>
      <c r="O91" s="87">
        <f>'trans factors'!C$18</f>
        <v>1</v>
      </c>
      <c r="P91" s="87" t="str">
        <f t="shared" si="8"/>
        <v/>
      </c>
      <c r="Q91" s="142">
        <f>IF(F91=0,0,IF(F91="","",IF(I91="y",L91*M91*O91,((L91*(M91-N91)*O91)+(L91/('trans factors'!C$11/'trans factors'!C$12)*N91)*O91))))</f>
        <v>0</v>
      </c>
      <c r="R91" s="142">
        <f t="shared" si="9"/>
        <v>0</v>
      </c>
      <c r="S91" s="40"/>
      <c r="T91" s="145"/>
      <c r="U91" s="4"/>
      <c r="V91" s="4"/>
      <c r="W91" s="147"/>
      <c r="X91" s="7"/>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row>
    <row r="92" spans="1:51" ht="15.75" x14ac:dyDescent="0.25">
      <c r="A92" s="39"/>
      <c r="B92" s="79">
        <f>'member info &amp; cost plan amounts'!B92</f>
        <v>0</v>
      </c>
      <c r="C92" s="67">
        <f>'member info &amp; cost plan amounts'!C92</f>
        <v>0</v>
      </c>
      <c r="D92" s="68">
        <f>'member info &amp; cost plan amounts'!D92</f>
        <v>0</v>
      </c>
      <c r="E92" s="191"/>
      <c r="F92" s="143">
        <v>260</v>
      </c>
      <c r="G92" s="84"/>
      <c r="H92" s="74">
        <f>'member info &amp; cost plan amounts'!F92</f>
        <v>5</v>
      </c>
      <c r="I92" s="83">
        <f>'member info &amp; cost plan amounts'!I92</f>
        <v>0</v>
      </c>
      <c r="J92" s="75">
        <f>'member info &amp; cost plan amounts'!J92</f>
        <v>0</v>
      </c>
      <c r="K92" s="76" t="b">
        <f>IF(AND(I92="n",J92="n"),'trans factors'!$C$11,IF(AND(I92="y",J92="n"),'trans factors'!$C$12,IF(AND(I92="y",J92="y"),'trans factors'!$C$12*(1+'trans factors'!$C$13),IF(AND(I92="n",J92="y"),'trans factors'!$C$11*(1+'trans factors'!$C$13)))))</f>
        <v>0</v>
      </c>
      <c r="L92" s="76">
        <f t="shared" si="7"/>
        <v>0</v>
      </c>
      <c r="M92" s="77">
        <f>IF('member info &amp; cost plan amounts'!E92&lt;'trans factors'!C$14,'trans factors'!C$14/'member info &amp; cost plan amounts'!F92,'member info &amp; cost plan amounts'!E92/'member info &amp; cost plan amounts'!F92)*F92</f>
        <v>1716</v>
      </c>
      <c r="N92" s="78">
        <f>IF(I92="y",0,IF(M92&gt;'trans factors'!C$15,M92-'trans factors'!C$15,0))</f>
        <v>0</v>
      </c>
      <c r="O92" s="87">
        <f>'trans factors'!C$18</f>
        <v>1</v>
      </c>
      <c r="P92" s="87" t="str">
        <f t="shared" si="8"/>
        <v/>
      </c>
      <c r="Q92" s="142">
        <f>IF(F92=0,0,IF(F92="","",IF(I92="y",L92*M92*O92,((L92*(M92-N92)*O92)+(L92/('trans factors'!C$11/'trans factors'!C$12)*N92)*O92))))</f>
        <v>0</v>
      </c>
      <c r="R92" s="142">
        <f t="shared" si="9"/>
        <v>0</v>
      </c>
      <c r="S92" s="40"/>
      <c r="T92" s="145"/>
      <c r="U92" s="4"/>
      <c r="V92" s="4"/>
      <c r="W92" s="147"/>
      <c r="X92" s="7"/>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row>
    <row r="93" spans="1:51" ht="15.75" x14ac:dyDescent="0.25">
      <c r="A93" s="39"/>
      <c r="B93" s="79">
        <f>'member info &amp; cost plan amounts'!B93</f>
        <v>0</v>
      </c>
      <c r="C93" s="67">
        <f>'member info &amp; cost plan amounts'!C93</f>
        <v>0</v>
      </c>
      <c r="D93" s="68">
        <f>'member info &amp; cost plan amounts'!D93</f>
        <v>0</v>
      </c>
      <c r="E93" s="191"/>
      <c r="F93" s="143">
        <v>260</v>
      </c>
      <c r="G93" s="84"/>
      <c r="H93" s="74">
        <f>'member info &amp; cost plan amounts'!F93</f>
        <v>5</v>
      </c>
      <c r="I93" s="83">
        <f>'member info &amp; cost plan amounts'!I93</f>
        <v>0</v>
      </c>
      <c r="J93" s="75">
        <f>'member info &amp; cost plan amounts'!J93</f>
        <v>0</v>
      </c>
      <c r="K93" s="76" t="b">
        <f>IF(AND(I93="n",J93="n"),'trans factors'!$C$11,IF(AND(I93="y",J93="n"),'trans factors'!$C$12,IF(AND(I93="y",J93="y"),'trans factors'!$C$12*(1+'trans factors'!$C$13),IF(AND(I93="n",J93="y"),'trans factors'!$C$11*(1+'trans factors'!$C$13)))))</f>
        <v>0</v>
      </c>
      <c r="L93" s="76">
        <f t="shared" si="7"/>
        <v>0</v>
      </c>
      <c r="M93" s="77">
        <f>IF('member info &amp; cost plan amounts'!E93&lt;'trans factors'!C$14,'trans factors'!C$14/'member info &amp; cost plan amounts'!F93,'member info &amp; cost plan amounts'!E93/'member info &amp; cost plan amounts'!F93)*F93</f>
        <v>1716</v>
      </c>
      <c r="N93" s="78">
        <f>IF(I93="y",0,IF(M93&gt;'trans factors'!C$15,M93-'trans factors'!C$15,0))</f>
        <v>0</v>
      </c>
      <c r="O93" s="87">
        <f>'trans factors'!C$18</f>
        <v>1</v>
      </c>
      <c r="P93" s="87" t="str">
        <f t="shared" si="8"/>
        <v/>
      </c>
      <c r="Q93" s="142">
        <f>IF(F93=0,0,IF(F93="","",IF(I93="y",L93*M93*O93,((L93*(M93-N93)*O93)+(L93/('trans factors'!C$11/'trans factors'!C$12)*N93)*O93))))</f>
        <v>0</v>
      </c>
      <c r="R93" s="142">
        <f t="shared" si="9"/>
        <v>0</v>
      </c>
      <c r="S93" s="40"/>
      <c r="T93" s="145"/>
      <c r="U93" s="4"/>
      <c r="V93" s="4"/>
      <c r="W93" s="147"/>
      <c r="X93" s="7"/>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row>
    <row r="94" spans="1:51" ht="15.75" x14ac:dyDescent="0.25">
      <c r="A94" s="39"/>
      <c r="B94" s="79">
        <f>'member info &amp; cost plan amounts'!B94</f>
        <v>0</v>
      </c>
      <c r="C94" s="67">
        <f>'member info &amp; cost plan amounts'!C94</f>
        <v>0</v>
      </c>
      <c r="D94" s="68">
        <f>'member info &amp; cost plan amounts'!D94</f>
        <v>0</v>
      </c>
      <c r="E94" s="191"/>
      <c r="F94" s="143">
        <v>260</v>
      </c>
      <c r="G94" s="84"/>
      <c r="H94" s="74">
        <f>'member info &amp; cost plan amounts'!F94</f>
        <v>5</v>
      </c>
      <c r="I94" s="83">
        <f>'member info &amp; cost plan amounts'!I94</f>
        <v>0</v>
      </c>
      <c r="J94" s="75">
        <f>'member info &amp; cost plan amounts'!J94</f>
        <v>0</v>
      </c>
      <c r="K94" s="76" t="b">
        <f>IF(AND(I94="n",J94="n"),'trans factors'!$C$11,IF(AND(I94="y",J94="n"),'trans factors'!$C$12,IF(AND(I94="y",J94="y"),'trans factors'!$C$12*(1+'trans factors'!$C$13),IF(AND(I94="n",J94="y"),'trans factors'!$C$11*(1+'trans factors'!$C$13)))))</f>
        <v>0</v>
      </c>
      <c r="L94" s="76">
        <f t="shared" si="7"/>
        <v>0</v>
      </c>
      <c r="M94" s="77">
        <f>IF('member info &amp; cost plan amounts'!E94&lt;'trans factors'!C$14,'trans factors'!C$14/'member info &amp; cost plan amounts'!F94,'member info &amp; cost plan amounts'!E94/'member info &amp; cost plan amounts'!F94)*F94</f>
        <v>1716</v>
      </c>
      <c r="N94" s="78">
        <f>IF(I94="y",0,IF(M94&gt;'trans factors'!C$15,M94-'trans factors'!C$15,0))</f>
        <v>0</v>
      </c>
      <c r="O94" s="87">
        <f>'trans factors'!C$18</f>
        <v>1</v>
      </c>
      <c r="P94" s="87" t="str">
        <f t="shared" si="8"/>
        <v/>
      </c>
      <c r="Q94" s="142">
        <f>IF(F94=0,0,IF(F94="","",IF(I94="y",L94*M94*O94,((L94*(M94-N94)*O94)+(L94/('trans factors'!C$11/'trans factors'!C$12)*N94)*O94))))</f>
        <v>0</v>
      </c>
      <c r="R94" s="142">
        <f t="shared" si="9"/>
        <v>0</v>
      </c>
      <c r="S94" s="40"/>
      <c r="T94" s="145"/>
      <c r="U94" s="4"/>
      <c r="V94" s="4"/>
      <c r="W94" s="147"/>
      <c r="X94" s="7"/>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row>
    <row r="95" spans="1:51" ht="15.75" x14ac:dyDescent="0.25">
      <c r="A95" s="39"/>
      <c r="B95" s="79">
        <f>'member info &amp; cost plan amounts'!B95</f>
        <v>0</v>
      </c>
      <c r="C95" s="67">
        <f>'member info &amp; cost plan amounts'!C95</f>
        <v>0</v>
      </c>
      <c r="D95" s="68">
        <f>'member info &amp; cost plan amounts'!D95</f>
        <v>0</v>
      </c>
      <c r="E95" s="191"/>
      <c r="F95" s="143">
        <v>260</v>
      </c>
      <c r="G95" s="84"/>
      <c r="H95" s="74">
        <f>'member info &amp; cost plan amounts'!F95</f>
        <v>5</v>
      </c>
      <c r="I95" s="83">
        <f>'member info &amp; cost plan amounts'!I95</f>
        <v>0</v>
      </c>
      <c r="J95" s="75">
        <f>'member info &amp; cost plan amounts'!J95</f>
        <v>0</v>
      </c>
      <c r="K95" s="76" t="b">
        <f>IF(AND(I95="n",J95="n"),'trans factors'!$C$11,IF(AND(I95="y",J95="n"),'trans factors'!$C$12,IF(AND(I95="y",J95="y"),'trans factors'!$C$12*(1+'trans factors'!$C$13),IF(AND(I95="n",J95="y"),'trans factors'!$C$11*(1+'trans factors'!$C$13)))))</f>
        <v>0</v>
      </c>
      <c r="L95" s="76">
        <f t="shared" si="7"/>
        <v>0</v>
      </c>
      <c r="M95" s="77">
        <f>IF('member info &amp; cost plan amounts'!E95&lt;'trans factors'!C$14,'trans factors'!C$14/'member info &amp; cost plan amounts'!F95,'member info &amp; cost plan amounts'!E95/'member info &amp; cost plan amounts'!F95)*F95</f>
        <v>1716</v>
      </c>
      <c r="N95" s="78">
        <f>IF(I95="y",0,IF(M95&gt;'trans factors'!C$15,M95-'trans factors'!C$15,0))</f>
        <v>0</v>
      </c>
      <c r="O95" s="87">
        <f>'trans factors'!C$18</f>
        <v>1</v>
      </c>
      <c r="P95" s="87" t="str">
        <f t="shared" si="8"/>
        <v/>
      </c>
      <c r="Q95" s="142">
        <f>IF(F95=0,0,IF(F95="","",IF(I95="y",L95*M95*O95,((L95*(M95-N95)*O95)+(L95/('trans factors'!C$11/'trans factors'!C$12)*N95)*O95))))</f>
        <v>0</v>
      </c>
      <c r="R95" s="142">
        <f t="shared" si="9"/>
        <v>0</v>
      </c>
      <c r="S95" s="40"/>
      <c r="T95" s="145"/>
      <c r="U95" s="4"/>
      <c r="V95" s="4"/>
      <c r="W95" s="147"/>
      <c r="X95" s="7"/>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row>
    <row r="96" spans="1:51" ht="15.75" x14ac:dyDescent="0.25">
      <c r="A96" s="39"/>
      <c r="B96" s="79">
        <f>'member info &amp; cost plan amounts'!B96</f>
        <v>0</v>
      </c>
      <c r="C96" s="67">
        <f>'member info &amp; cost plan amounts'!C96</f>
        <v>0</v>
      </c>
      <c r="D96" s="68">
        <f>'member info &amp; cost plan amounts'!D96</f>
        <v>0</v>
      </c>
      <c r="E96" s="191"/>
      <c r="F96" s="143">
        <v>260</v>
      </c>
      <c r="G96" s="84"/>
      <c r="H96" s="74">
        <f>'member info &amp; cost plan amounts'!F96</f>
        <v>5</v>
      </c>
      <c r="I96" s="83">
        <f>'member info &amp; cost plan amounts'!I96</f>
        <v>0</v>
      </c>
      <c r="J96" s="75">
        <f>'member info &amp; cost plan amounts'!J96</f>
        <v>0</v>
      </c>
      <c r="K96" s="76" t="b">
        <f>IF(AND(I96="n",J96="n"),'trans factors'!$C$11,IF(AND(I96="y",J96="n"),'trans factors'!$C$12,IF(AND(I96="y",J96="y"),'trans factors'!$C$12*(1+'trans factors'!$C$13),IF(AND(I96="n",J96="y"),'trans factors'!$C$11*(1+'trans factors'!$C$13)))))</f>
        <v>0</v>
      </c>
      <c r="L96" s="76">
        <f t="shared" si="7"/>
        <v>0</v>
      </c>
      <c r="M96" s="77">
        <f>IF('member info &amp; cost plan amounts'!E96&lt;'trans factors'!C$14,'trans factors'!C$14/'member info &amp; cost plan amounts'!F96,'member info &amp; cost plan amounts'!E96/'member info &amp; cost plan amounts'!F96)*F96</f>
        <v>1716</v>
      </c>
      <c r="N96" s="78">
        <f>IF(I96="y",0,IF(M96&gt;'trans factors'!C$15,M96-'trans factors'!C$15,0))</f>
        <v>0</v>
      </c>
      <c r="O96" s="87">
        <f>'trans factors'!C$18</f>
        <v>1</v>
      </c>
      <c r="P96" s="87" t="str">
        <f t="shared" si="8"/>
        <v/>
      </c>
      <c r="Q96" s="142">
        <f>IF(F96=0,0,IF(F96="","",IF(I96="y",L96*M96*O96,((L96*(M96-N96)*O96)+(L96/('trans factors'!C$11/'trans factors'!C$12)*N96)*O96))))</f>
        <v>0</v>
      </c>
      <c r="R96" s="142">
        <f t="shared" si="9"/>
        <v>0</v>
      </c>
      <c r="S96" s="40"/>
      <c r="T96" s="145"/>
      <c r="U96" s="4"/>
      <c r="V96" s="4"/>
      <c r="W96" s="147"/>
      <c r="X96" s="7"/>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row>
    <row r="97" spans="1:51" ht="15.75" x14ac:dyDescent="0.25">
      <c r="A97" s="39"/>
      <c r="B97" s="79">
        <f>'member info &amp; cost plan amounts'!B97</f>
        <v>0</v>
      </c>
      <c r="C97" s="67">
        <f>'member info &amp; cost plan amounts'!C97</f>
        <v>0</v>
      </c>
      <c r="D97" s="68">
        <f>'member info &amp; cost plan amounts'!D97</f>
        <v>0</v>
      </c>
      <c r="E97" s="191"/>
      <c r="F97" s="143">
        <v>260</v>
      </c>
      <c r="G97" s="84"/>
      <c r="H97" s="74">
        <f>'member info &amp; cost plan amounts'!F97</f>
        <v>5</v>
      </c>
      <c r="I97" s="83">
        <f>'member info &amp; cost plan amounts'!I97</f>
        <v>0</v>
      </c>
      <c r="J97" s="75">
        <f>'member info &amp; cost plan amounts'!J97</f>
        <v>0</v>
      </c>
      <c r="K97" s="76" t="b">
        <f>IF(AND(I97="n",J97="n"),'trans factors'!$C$11,IF(AND(I97="y",J97="n"),'trans factors'!$C$12,IF(AND(I97="y",J97="y"),'trans factors'!$C$12*(1+'trans factors'!$C$13),IF(AND(I97="n",J97="y"),'trans factors'!$C$11*(1+'trans factors'!$C$13)))))</f>
        <v>0</v>
      </c>
      <c r="L97" s="76">
        <f t="shared" si="7"/>
        <v>0</v>
      </c>
      <c r="M97" s="77">
        <f>IF('member info &amp; cost plan amounts'!E97&lt;'trans factors'!C$14,'trans factors'!C$14/'member info &amp; cost plan amounts'!F97,'member info &amp; cost plan amounts'!E97/'member info &amp; cost plan amounts'!F97)*F97</f>
        <v>1716</v>
      </c>
      <c r="N97" s="78">
        <f>IF(I97="y",0,IF(M97&gt;'trans factors'!C$15,M97-'trans factors'!C$15,0))</f>
        <v>0</v>
      </c>
      <c r="O97" s="87">
        <f>'trans factors'!C$18</f>
        <v>1</v>
      </c>
      <c r="P97" s="87" t="str">
        <f t="shared" si="8"/>
        <v/>
      </c>
      <c r="Q97" s="142">
        <f>IF(F97=0,0,IF(F97="","",IF(I97="y",L97*M97*O97,((L97*(M97-N97)*O97)+(L97/('trans factors'!C$11/'trans factors'!C$12)*N97)*O97))))</f>
        <v>0</v>
      </c>
      <c r="R97" s="142">
        <f t="shared" si="9"/>
        <v>0</v>
      </c>
      <c r="S97" s="40"/>
      <c r="T97" s="145"/>
      <c r="U97" s="4"/>
      <c r="V97" s="4"/>
      <c r="W97" s="147"/>
      <c r="X97" s="7"/>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row>
    <row r="98" spans="1:51" ht="15.75" x14ac:dyDescent="0.25">
      <c r="A98" s="39"/>
      <c r="B98" s="79">
        <f>'member info &amp; cost plan amounts'!B98</f>
        <v>0</v>
      </c>
      <c r="C98" s="67">
        <f>'member info &amp; cost plan amounts'!C98</f>
        <v>0</v>
      </c>
      <c r="D98" s="68">
        <f>'member info &amp; cost plan amounts'!D98</f>
        <v>0</v>
      </c>
      <c r="E98" s="191"/>
      <c r="F98" s="143">
        <v>260</v>
      </c>
      <c r="G98" s="84"/>
      <c r="H98" s="74">
        <f>'member info &amp; cost plan amounts'!F98</f>
        <v>5</v>
      </c>
      <c r="I98" s="83">
        <f>'member info &amp; cost plan amounts'!I98</f>
        <v>0</v>
      </c>
      <c r="J98" s="75">
        <f>'member info &amp; cost plan amounts'!J98</f>
        <v>0</v>
      </c>
      <c r="K98" s="76" t="b">
        <f>IF(AND(I98="n",J98="n"),'trans factors'!$C$11,IF(AND(I98="y",J98="n"),'trans factors'!$C$12,IF(AND(I98="y",J98="y"),'trans factors'!$C$12*(1+'trans factors'!$C$13),IF(AND(I98="n",J98="y"),'trans factors'!$C$11*(1+'trans factors'!$C$13)))))</f>
        <v>0</v>
      </c>
      <c r="L98" s="76">
        <f t="shared" si="7"/>
        <v>0</v>
      </c>
      <c r="M98" s="77">
        <f>IF('member info &amp; cost plan amounts'!E98&lt;'trans factors'!C$14,'trans factors'!C$14/'member info &amp; cost plan amounts'!F98,'member info &amp; cost plan amounts'!E98/'member info &amp; cost plan amounts'!F98)*F98</f>
        <v>1716</v>
      </c>
      <c r="N98" s="78">
        <f>IF(I98="y",0,IF(M98&gt;'trans factors'!C$15,M98-'trans factors'!C$15,0))</f>
        <v>0</v>
      </c>
      <c r="O98" s="87">
        <f>'trans factors'!C$18</f>
        <v>1</v>
      </c>
      <c r="P98" s="87" t="str">
        <f t="shared" si="8"/>
        <v/>
      </c>
      <c r="Q98" s="142">
        <f>IF(F98=0,0,IF(F98="","",IF(I98="y",L98*M98*O98,((L98*(M98-N98)*O98)+(L98/('trans factors'!C$11/'trans factors'!C$12)*N98)*O98))))</f>
        <v>0</v>
      </c>
      <c r="R98" s="142">
        <f t="shared" si="9"/>
        <v>0</v>
      </c>
      <c r="S98" s="40"/>
      <c r="T98" s="145"/>
      <c r="U98" s="4"/>
      <c r="V98" s="4"/>
      <c r="W98" s="147"/>
      <c r="X98" s="7"/>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row>
    <row r="99" spans="1:51" ht="15.75" x14ac:dyDescent="0.25">
      <c r="A99" s="39"/>
      <c r="B99" s="79">
        <f>'member info &amp; cost plan amounts'!B99</f>
        <v>0</v>
      </c>
      <c r="C99" s="67">
        <f>'member info &amp; cost plan amounts'!C99</f>
        <v>0</v>
      </c>
      <c r="D99" s="68">
        <f>'member info &amp; cost plan amounts'!D99</f>
        <v>0</v>
      </c>
      <c r="E99" s="191"/>
      <c r="F99" s="143">
        <v>260</v>
      </c>
      <c r="G99" s="84"/>
      <c r="H99" s="74">
        <f>'member info &amp; cost plan amounts'!F99</f>
        <v>5</v>
      </c>
      <c r="I99" s="83">
        <f>'member info &amp; cost plan amounts'!I99</f>
        <v>0</v>
      </c>
      <c r="J99" s="75">
        <f>'member info &amp; cost plan amounts'!J99</f>
        <v>0</v>
      </c>
      <c r="K99" s="76" t="b">
        <f>IF(AND(I99="n",J99="n"),'trans factors'!$C$11,IF(AND(I99="y",J99="n"),'trans factors'!$C$12,IF(AND(I99="y",J99="y"),'trans factors'!$C$12*(1+'trans factors'!$C$13),IF(AND(I99="n",J99="y"),'trans factors'!$C$11*(1+'trans factors'!$C$13)))))</f>
        <v>0</v>
      </c>
      <c r="L99" s="76">
        <f t="shared" si="7"/>
        <v>0</v>
      </c>
      <c r="M99" s="77">
        <f>IF('member info &amp; cost plan amounts'!E99&lt;'trans factors'!C$14,'trans factors'!C$14/'member info &amp; cost plan amounts'!F99,'member info &amp; cost plan amounts'!E99/'member info &amp; cost plan amounts'!F99)*F99</f>
        <v>1716</v>
      </c>
      <c r="N99" s="78">
        <f>IF(I99="y",0,IF(M99&gt;'trans factors'!C$15,M99-'trans factors'!C$15,0))</f>
        <v>0</v>
      </c>
      <c r="O99" s="87">
        <f>'trans factors'!C$18</f>
        <v>1</v>
      </c>
      <c r="P99" s="87" t="str">
        <f t="shared" si="8"/>
        <v/>
      </c>
      <c r="Q99" s="142">
        <f>IF(F99=0,0,IF(F99="","",IF(I99="y",L99*M99*O99,((L99*(M99-N99)*O99)+(L99/('trans factors'!C$11/'trans factors'!C$12)*N99)*O99))))</f>
        <v>0</v>
      </c>
      <c r="R99" s="142">
        <f t="shared" si="9"/>
        <v>0</v>
      </c>
      <c r="S99" s="40"/>
      <c r="T99" s="145"/>
      <c r="U99" s="4"/>
      <c r="V99" s="4"/>
      <c r="W99" s="147"/>
      <c r="X99" s="7"/>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row>
    <row r="100" spans="1:51" ht="15.75" x14ac:dyDescent="0.25">
      <c r="A100" s="39"/>
      <c r="B100" s="79">
        <f>'member info &amp; cost plan amounts'!B100</f>
        <v>0</v>
      </c>
      <c r="C100" s="67">
        <f>'member info &amp; cost plan amounts'!C100</f>
        <v>0</v>
      </c>
      <c r="D100" s="68">
        <f>'member info &amp; cost plan amounts'!D100</f>
        <v>0</v>
      </c>
      <c r="E100" s="191"/>
      <c r="F100" s="143">
        <v>260</v>
      </c>
      <c r="G100" s="84"/>
      <c r="H100" s="74">
        <f>'member info &amp; cost plan amounts'!F100</f>
        <v>5</v>
      </c>
      <c r="I100" s="83">
        <f>'member info &amp; cost plan amounts'!I100</f>
        <v>0</v>
      </c>
      <c r="J100" s="75">
        <f>'member info &amp; cost plan amounts'!J100</f>
        <v>0</v>
      </c>
      <c r="K100" s="76" t="b">
        <f>IF(AND(I100="n",J100="n"),'trans factors'!$C$11,IF(AND(I100="y",J100="n"),'trans factors'!$C$12,IF(AND(I100="y",J100="y"),'trans factors'!$C$12*(1+'trans factors'!$C$13),IF(AND(I100="n",J100="y"),'trans factors'!$C$11*(1+'trans factors'!$C$13)))))</f>
        <v>0</v>
      </c>
      <c r="L100" s="76">
        <f t="shared" si="7"/>
        <v>0</v>
      </c>
      <c r="M100" s="77">
        <f>IF('member info &amp; cost plan amounts'!E100&lt;'trans factors'!C$14,'trans factors'!C$14/'member info &amp; cost plan amounts'!F100,'member info &amp; cost plan amounts'!E100/'member info &amp; cost plan amounts'!F100)*F100</f>
        <v>1716</v>
      </c>
      <c r="N100" s="78">
        <f>IF(I100="y",0,IF(M100&gt;'trans factors'!C$15,M100-'trans factors'!C$15,0))</f>
        <v>0</v>
      </c>
      <c r="O100" s="87">
        <f>'trans factors'!C$18</f>
        <v>1</v>
      </c>
      <c r="P100" s="87" t="str">
        <f t="shared" si="8"/>
        <v/>
      </c>
      <c r="Q100" s="142">
        <f>IF(F100=0,0,IF(F100="","",IF(I100="y",L100*M100*O100,((L100*(M100-N100)*O100)+(L100/('trans factors'!C$11/'trans factors'!C$12)*N100)*O100))))</f>
        <v>0</v>
      </c>
      <c r="R100" s="142">
        <f t="shared" si="9"/>
        <v>0</v>
      </c>
      <c r="S100" s="40"/>
      <c r="T100" s="145"/>
      <c r="U100" s="4"/>
      <c r="V100" s="4"/>
      <c r="W100" s="147"/>
      <c r="X100" s="7"/>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row>
    <row r="101" spans="1:51" ht="15.75" x14ac:dyDescent="0.25">
      <c r="A101" s="39"/>
      <c r="B101" s="79">
        <f>'member info &amp; cost plan amounts'!B101</f>
        <v>0</v>
      </c>
      <c r="C101" s="67">
        <f>'member info &amp; cost plan amounts'!C101</f>
        <v>0</v>
      </c>
      <c r="D101" s="68">
        <f>'member info &amp; cost plan amounts'!D101</f>
        <v>0</v>
      </c>
      <c r="E101" s="191"/>
      <c r="F101" s="143">
        <v>260</v>
      </c>
      <c r="G101" s="84"/>
      <c r="H101" s="74">
        <f>'member info &amp; cost plan amounts'!F101</f>
        <v>5</v>
      </c>
      <c r="I101" s="83">
        <f>'member info &amp; cost plan amounts'!I101</f>
        <v>0</v>
      </c>
      <c r="J101" s="75">
        <f>'member info &amp; cost plan amounts'!J101</f>
        <v>0</v>
      </c>
      <c r="K101" s="76" t="b">
        <f>IF(AND(I101="n",J101="n"),'trans factors'!$C$11,IF(AND(I101="y",J101="n"),'trans factors'!$C$12,IF(AND(I101="y",J101="y"),'trans factors'!$C$12*(1+'trans factors'!$C$13),IF(AND(I101="n",J101="y"),'trans factors'!$C$11*(1+'trans factors'!$C$13)))))</f>
        <v>0</v>
      </c>
      <c r="L101" s="76">
        <f t="shared" si="7"/>
        <v>0</v>
      </c>
      <c r="M101" s="77">
        <f>IF('member info &amp; cost plan amounts'!E101&lt;'trans factors'!C$14,'trans factors'!C$14/'member info &amp; cost plan amounts'!F101,'member info &amp; cost plan amounts'!E101/'member info &amp; cost plan amounts'!F101)*F101</f>
        <v>1716</v>
      </c>
      <c r="N101" s="78">
        <f>IF(I101="y",0,IF(M101&gt;'trans factors'!C$15,M101-'trans factors'!C$15,0))</f>
        <v>0</v>
      </c>
      <c r="O101" s="87">
        <f>'trans factors'!C$18</f>
        <v>1</v>
      </c>
      <c r="P101" s="87" t="str">
        <f t="shared" si="8"/>
        <v/>
      </c>
      <c r="Q101" s="142">
        <f>IF(F101=0,0,IF(F101="","",IF(I101="y",L101*M101*O101,((L101*(M101-N101)*O101)+(L101/('trans factors'!C$11/'trans factors'!C$12)*N101)*O101))))</f>
        <v>0</v>
      </c>
      <c r="R101" s="142">
        <f t="shared" si="9"/>
        <v>0</v>
      </c>
      <c r="S101" s="40"/>
      <c r="T101" s="145"/>
      <c r="U101" s="4"/>
      <c r="V101" s="4"/>
      <c r="W101" s="147"/>
      <c r="X101" s="7"/>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row>
    <row r="102" spans="1:51" ht="15.75" x14ac:dyDescent="0.25">
      <c r="A102" s="39"/>
      <c r="B102" s="79">
        <f>'member info &amp; cost plan amounts'!B102</f>
        <v>0</v>
      </c>
      <c r="C102" s="67">
        <f>'member info &amp; cost plan amounts'!C102</f>
        <v>0</v>
      </c>
      <c r="D102" s="68">
        <f>'member info &amp; cost plan amounts'!D102</f>
        <v>0</v>
      </c>
      <c r="E102" s="191"/>
      <c r="F102" s="143">
        <v>260</v>
      </c>
      <c r="G102" s="84"/>
      <c r="H102" s="74">
        <f>'member info &amp; cost plan amounts'!F102</f>
        <v>5</v>
      </c>
      <c r="I102" s="83">
        <f>'member info &amp; cost plan amounts'!I102</f>
        <v>0</v>
      </c>
      <c r="J102" s="75">
        <f>'member info &amp; cost plan amounts'!J102</f>
        <v>0</v>
      </c>
      <c r="K102" s="76" t="b">
        <f>IF(AND(I102="n",J102="n"),'trans factors'!$C$11,IF(AND(I102="y",J102="n"),'trans factors'!$C$12,IF(AND(I102="y",J102="y"),'trans factors'!$C$12*(1+'trans factors'!$C$13),IF(AND(I102="n",J102="y"),'trans factors'!$C$11*(1+'trans factors'!$C$13)))))</f>
        <v>0</v>
      </c>
      <c r="L102" s="76">
        <f t="shared" si="7"/>
        <v>0</v>
      </c>
      <c r="M102" s="77">
        <f>IF('member info &amp; cost plan amounts'!E102&lt;'trans factors'!C$14,'trans factors'!C$14/'member info &amp; cost plan amounts'!F102,'member info &amp; cost plan amounts'!E102/'member info &amp; cost plan amounts'!F102)*F102</f>
        <v>1716</v>
      </c>
      <c r="N102" s="78">
        <f>IF(I102="y",0,IF(M102&gt;'trans factors'!C$15,M102-'trans factors'!C$15,0))</f>
        <v>0</v>
      </c>
      <c r="O102" s="87">
        <f>'trans factors'!C$18</f>
        <v>1</v>
      </c>
      <c r="P102" s="87" t="str">
        <f t="shared" si="8"/>
        <v/>
      </c>
      <c r="Q102" s="142">
        <f>IF(F102=0,0,IF(F102="","",IF(I102="y",L102*M102*O102,((L102*(M102-N102)*O102)+(L102/('trans factors'!C$11/'trans factors'!C$12)*N102)*O102))))</f>
        <v>0</v>
      </c>
      <c r="R102" s="142">
        <f t="shared" si="9"/>
        <v>0</v>
      </c>
      <c r="S102" s="40"/>
      <c r="T102" s="145"/>
      <c r="U102" s="4"/>
      <c r="V102" s="4"/>
      <c r="W102" s="147"/>
      <c r="X102" s="7"/>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row>
    <row r="103" spans="1:51" ht="15.75" x14ac:dyDescent="0.25">
      <c r="A103" s="39"/>
      <c r="B103" s="79">
        <f>'member info &amp; cost plan amounts'!B103</f>
        <v>0</v>
      </c>
      <c r="C103" s="67">
        <f>'member info &amp; cost plan amounts'!C103</f>
        <v>0</v>
      </c>
      <c r="D103" s="68">
        <f>'member info &amp; cost plan amounts'!D103</f>
        <v>0</v>
      </c>
      <c r="E103" s="191"/>
      <c r="F103" s="143">
        <v>260</v>
      </c>
      <c r="G103" s="84"/>
      <c r="H103" s="74">
        <f>'member info &amp; cost plan amounts'!F103</f>
        <v>5</v>
      </c>
      <c r="I103" s="83">
        <f>'member info &amp; cost plan amounts'!I103</f>
        <v>0</v>
      </c>
      <c r="J103" s="75">
        <f>'member info &amp; cost plan amounts'!J103</f>
        <v>0</v>
      </c>
      <c r="K103" s="76" t="b">
        <f>IF(AND(I103="n",J103="n"),'trans factors'!$C$11,IF(AND(I103="y",J103="n"),'trans factors'!$C$12,IF(AND(I103="y",J103="y"),'trans factors'!$C$12*(1+'trans factors'!$C$13),IF(AND(I103="n",J103="y"),'trans factors'!$C$11*(1+'trans factors'!$C$13)))))</f>
        <v>0</v>
      </c>
      <c r="L103" s="76">
        <f t="shared" si="7"/>
        <v>0</v>
      </c>
      <c r="M103" s="77">
        <f>IF('member info &amp; cost plan amounts'!E103&lt;'trans factors'!C$14,'trans factors'!C$14/'member info &amp; cost plan amounts'!F103,'member info &amp; cost plan amounts'!E103/'member info &amp; cost plan amounts'!F103)*F103</f>
        <v>1716</v>
      </c>
      <c r="N103" s="78">
        <f>IF(I103="y",0,IF(M103&gt;'trans factors'!C$15,M103-'trans factors'!C$15,0))</f>
        <v>0</v>
      </c>
      <c r="O103" s="87">
        <f>'trans factors'!C$18</f>
        <v>1</v>
      </c>
      <c r="P103" s="87" t="str">
        <f t="shared" si="8"/>
        <v/>
      </c>
      <c r="Q103" s="142">
        <f>IF(F103=0,0,IF(F103="","",IF(I103="y",L103*M103*O103,((L103*(M103-N103)*O103)+(L103/('trans factors'!C$11/'trans factors'!C$12)*N103)*O103))))</f>
        <v>0</v>
      </c>
      <c r="R103" s="142">
        <f t="shared" si="9"/>
        <v>0</v>
      </c>
      <c r="S103" s="40"/>
      <c r="T103" s="145"/>
      <c r="U103" s="4"/>
      <c r="V103" s="4"/>
      <c r="W103" s="147"/>
      <c r="X103" s="7"/>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row>
    <row r="104" spans="1:51" ht="15.75" x14ac:dyDescent="0.25">
      <c r="A104" s="39"/>
      <c r="B104" s="79">
        <f>'member info &amp; cost plan amounts'!B104</f>
        <v>0</v>
      </c>
      <c r="C104" s="67">
        <f>'member info &amp; cost plan amounts'!C104</f>
        <v>0</v>
      </c>
      <c r="D104" s="68">
        <f>'member info &amp; cost plan amounts'!D104</f>
        <v>0</v>
      </c>
      <c r="E104" s="191"/>
      <c r="F104" s="143">
        <v>260</v>
      </c>
      <c r="G104" s="84"/>
      <c r="H104" s="74">
        <f>'member info &amp; cost plan amounts'!F104</f>
        <v>5</v>
      </c>
      <c r="I104" s="83">
        <f>'member info &amp; cost plan amounts'!I104</f>
        <v>0</v>
      </c>
      <c r="J104" s="75">
        <f>'member info &amp; cost plan amounts'!J104</f>
        <v>0</v>
      </c>
      <c r="K104" s="76" t="b">
        <f>IF(AND(I104="n",J104="n"),'trans factors'!$C$11,IF(AND(I104="y",J104="n"),'trans factors'!$C$12,IF(AND(I104="y",J104="y"),'trans factors'!$C$12*(1+'trans factors'!$C$13),IF(AND(I104="n",J104="y"),'trans factors'!$C$11*(1+'trans factors'!$C$13)))))</f>
        <v>0</v>
      </c>
      <c r="L104" s="76">
        <f t="shared" si="7"/>
        <v>0</v>
      </c>
      <c r="M104" s="77">
        <f>IF('member info &amp; cost plan amounts'!E104&lt;'trans factors'!C$14,'trans factors'!C$14/'member info &amp; cost plan amounts'!F104,'member info &amp; cost plan amounts'!E104/'member info &amp; cost plan amounts'!F104)*F104</f>
        <v>1716</v>
      </c>
      <c r="N104" s="78">
        <f>IF(I104="y",0,IF(M104&gt;'trans factors'!C$15,M104-'trans factors'!C$15,0))</f>
        <v>0</v>
      </c>
      <c r="O104" s="87">
        <f>'trans factors'!C$18</f>
        <v>1</v>
      </c>
      <c r="P104" s="87" t="str">
        <f t="shared" si="8"/>
        <v/>
      </c>
      <c r="Q104" s="142">
        <f>IF(F104=0,0,IF(F104="","",IF(I104="y",L104*M104*O104,((L104*(M104-N104)*O104)+(L104/('trans factors'!C$11/'trans factors'!C$12)*N104)*O104))))</f>
        <v>0</v>
      </c>
      <c r="R104" s="142">
        <f t="shared" si="9"/>
        <v>0</v>
      </c>
      <c r="S104" s="40"/>
      <c r="T104" s="145"/>
      <c r="U104" s="4"/>
      <c r="V104" s="4"/>
      <c r="W104" s="147"/>
      <c r="X104" s="7"/>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row>
    <row r="105" spans="1:51" ht="15.75" x14ac:dyDescent="0.25">
      <c r="A105" s="39"/>
      <c r="B105" s="79">
        <f>'member info &amp; cost plan amounts'!B105</f>
        <v>0</v>
      </c>
      <c r="C105" s="67">
        <f>'member info &amp; cost plan amounts'!C105</f>
        <v>0</v>
      </c>
      <c r="D105" s="68">
        <f>'member info &amp; cost plan amounts'!D105</f>
        <v>0</v>
      </c>
      <c r="E105" s="191"/>
      <c r="F105" s="143">
        <v>260</v>
      </c>
      <c r="G105" s="84"/>
      <c r="H105" s="74">
        <f>'member info &amp; cost plan amounts'!F105</f>
        <v>5</v>
      </c>
      <c r="I105" s="83">
        <f>'member info &amp; cost plan amounts'!I105</f>
        <v>0</v>
      </c>
      <c r="J105" s="75">
        <f>'member info &amp; cost plan amounts'!J105</f>
        <v>0</v>
      </c>
      <c r="K105" s="76" t="b">
        <f>IF(AND(I105="n",J105="n"),'trans factors'!$C$11,IF(AND(I105="y",J105="n"),'trans factors'!$C$12,IF(AND(I105="y",J105="y"),'trans factors'!$C$12*(1+'trans factors'!$C$13),IF(AND(I105="n",J105="y"),'trans factors'!$C$11*(1+'trans factors'!$C$13)))))</f>
        <v>0</v>
      </c>
      <c r="L105" s="76">
        <f t="shared" si="7"/>
        <v>0</v>
      </c>
      <c r="M105" s="77">
        <f>IF('member info &amp; cost plan amounts'!E105&lt;'trans factors'!C$14,'trans factors'!C$14/'member info &amp; cost plan amounts'!F105,'member info &amp; cost plan amounts'!E105/'member info &amp; cost plan amounts'!F105)*F105</f>
        <v>1716</v>
      </c>
      <c r="N105" s="78">
        <f>IF(I105="y",0,IF(M105&gt;'trans factors'!C$15,M105-'trans factors'!C$15,0))</f>
        <v>0</v>
      </c>
      <c r="O105" s="87">
        <f>'trans factors'!C$18</f>
        <v>1</v>
      </c>
      <c r="P105" s="87" t="str">
        <f t="shared" si="8"/>
        <v/>
      </c>
      <c r="Q105" s="142">
        <f>IF(F105=0,0,IF(F105="","",IF(I105="y",L105*M105*O105,((L105*(M105-N105)*O105)+(L105/('trans factors'!C$11/'trans factors'!C$12)*N105)*O105))))</f>
        <v>0</v>
      </c>
      <c r="R105" s="142">
        <f t="shared" si="9"/>
        <v>0</v>
      </c>
      <c r="S105" s="40"/>
      <c r="T105" s="145"/>
      <c r="U105" s="4"/>
      <c r="V105" s="4"/>
      <c r="W105" s="147"/>
      <c r="X105" s="7"/>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row>
    <row r="106" spans="1:51" ht="15.75" x14ac:dyDescent="0.25">
      <c r="A106" s="39"/>
      <c r="B106" s="79">
        <f>'member info &amp; cost plan amounts'!B106</f>
        <v>0</v>
      </c>
      <c r="C106" s="67">
        <f>'member info &amp; cost plan amounts'!C106</f>
        <v>0</v>
      </c>
      <c r="D106" s="68">
        <f>'member info &amp; cost plan amounts'!D106</f>
        <v>0</v>
      </c>
      <c r="E106" s="191"/>
      <c r="F106" s="143">
        <v>260</v>
      </c>
      <c r="G106" s="84"/>
      <c r="H106" s="74">
        <f>'member info &amp; cost plan amounts'!F106</f>
        <v>5</v>
      </c>
      <c r="I106" s="83">
        <f>'member info &amp; cost plan amounts'!I106</f>
        <v>0</v>
      </c>
      <c r="J106" s="75">
        <f>'member info &amp; cost plan amounts'!J106</f>
        <v>0</v>
      </c>
      <c r="K106" s="76" t="b">
        <f>IF(AND(I106="n",J106="n"),'trans factors'!$C$11,IF(AND(I106="y",J106="n"),'trans factors'!$C$12,IF(AND(I106="y",J106="y"),'trans factors'!$C$12*(1+'trans factors'!$C$13),IF(AND(I106="n",J106="y"),'trans factors'!$C$11*(1+'trans factors'!$C$13)))))</f>
        <v>0</v>
      </c>
      <c r="L106" s="76">
        <f t="shared" si="7"/>
        <v>0</v>
      </c>
      <c r="M106" s="77">
        <f>IF('member info &amp; cost plan amounts'!E106&lt;'trans factors'!C$14,'trans factors'!C$14/'member info &amp; cost plan amounts'!F106,'member info &amp; cost plan amounts'!E106/'member info &amp; cost plan amounts'!F106)*F106</f>
        <v>1716</v>
      </c>
      <c r="N106" s="78">
        <f>IF(I106="y",0,IF(M106&gt;'trans factors'!C$15,M106-'trans factors'!C$15,0))</f>
        <v>0</v>
      </c>
      <c r="O106" s="87">
        <f>'trans factors'!C$18</f>
        <v>1</v>
      </c>
      <c r="P106" s="87" t="str">
        <f t="shared" si="8"/>
        <v/>
      </c>
      <c r="Q106" s="142">
        <f>IF(F106=0,0,IF(F106="","",IF(I106="y",L106*M106*O106,((L106*(M106-N106)*O106)+(L106/('trans factors'!C$11/'trans factors'!C$12)*N106)*O106))))</f>
        <v>0</v>
      </c>
      <c r="R106" s="142">
        <f t="shared" ref="R106:R137" si="10">IF(E106=1,Q106/12,0)</f>
        <v>0</v>
      </c>
      <c r="S106" s="40"/>
      <c r="T106" s="145"/>
      <c r="U106" s="4"/>
      <c r="V106" s="4"/>
      <c r="W106" s="147"/>
      <c r="X106" s="7"/>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row>
    <row r="107" spans="1:51" ht="15.75" x14ac:dyDescent="0.25">
      <c r="A107" s="39"/>
      <c r="B107" s="79">
        <f>'member info &amp; cost plan amounts'!B107</f>
        <v>0</v>
      </c>
      <c r="C107" s="67">
        <f>'member info &amp; cost plan amounts'!C107</f>
        <v>0</v>
      </c>
      <c r="D107" s="68">
        <f>'member info &amp; cost plan amounts'!D107</f>
        <v>0</v>
      </c>
      <c r="E107" s="191"/>
      <c r="F107" s="143">
        <v>260</v>
      </c>
      <c r="G107" s="84"/>
      <c r="H107" s="74">
        <f>'member info &amp; cost plan amounts'!F107</f>
        <v>5</v>
      </c>
      <c r="I107" s="83">
        <f>'member info &amp; cost plan amounts'!I107</f>
        <v>0</v>
      </c>
      <c r="J107" s="75">
        <f>'member info &amp; cost plan amounts'!J107</f>
        <v>0</v>
      </c>
      <c r="K107" s="76" t="b">
        <f>IF(AND(I107="n",J107="n"),'trans factors'!$C$11,IF(AND(I107="y",J107="n"),'trans factors'!$C$12,IF(AND(I107="y",J107="y"),'trans factors'!$C$12*(1+'trans factors'!$C$13),IF(AND(I107="n",J107="y"),'trans factors'!$C$11*(1+'trans factors'!$C$13)))))</f>
        <v>0</v>
      </c>
      <c r="L107" s="76">
        <f t="shared" si="7"/>
        <v>0</v>
      </c>
      <c r="M107" s="77">
        <f>IF('member info &amp; cost plan amounts'!E107&lt;'trans factors'!C$14,'trans factors'!C$14/'member info &amp; cost plan amounts'!F107,'member info &amp; cost plan amounts'!E107/'member info &amp; cost plan amounts'!F107)*F107</f>
        <v>1716</v>
      </c>
      <c r="N107" s="78">
        <f>IF(I107="y",0,IF(M107&gt;'trans factors'!C$15,M107-'trans factors'!C$15,0))</f>
        <v>0</v>
      </c>
      <c r="O107" s="87">
        <f>'trans factors'!C$18</f>
        <v>1</v>
      </c>
      <c r="P107" s="87" t="str">
        <f t="shared" si="8"/>
        <v/>
      </c>
      <c r="Q107" s="142">
        <f>IF(F107=0,0,IF(F107="","",IF(I107="y",L107*M107*O107,((L107*(M107-N107)*O107)+(L107/('trans factors'!C$11/'trans factors'!C$12)*N107)*O107))))</f>
        <v>0</v>
      </c>
      <c r="R107" s="142">
        <f t="shared" si="10"/>
        <v>0</v>
      </c>
      <c r="S107" s="40"/>
      <c r="T107" s="145"/>
      <c r="U107" s="4"/>
      <c r="V107" s="4"/>
      <c r="W107" s="147"/>
      <c r="X107" s="7"/>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row>
    <row r="108" spans="1:51" ht="15.75" x14ac:dyDescent="0.25">
      <c r="A108" s="39"/>
      <c r="B108" s="79">
        <f>'member info &amp; cost plan amounts'!B108</f>
        <v>0</v>
      </c>
      <c r="C108" s="67">
        <f>'member info &amp; cost plan amounts'!C108</f>
        <v>0</v>
      </c>
      <c r="D108" s="68">
        <f>'member info &amp; cost plan amounts'!D108</f>
        <v>0</v>
      </c>
      <c r="E108" s="191"/>
      <c r="F108" s="143">
        <v>260</v>
      </c>
      <c r="G108" s="84"/>
      <c r="H108" s="74">
        <f>'member info &amp; cost plan amounts'!F108</f>
        <v>5</v>
      </c>
      <c r="I108" s="83">
        <f>'member info &amp; cost plan amounts'!I108</f>
        <v>0</v>
      </c>
      <c r="J108" s="75">
        <f>'member info &amp; cost plan amounts'!J108</f>
        <v>0</v>
      </c>
      <c r="K108" s="76" t="b">
        <f>IF(AND(I108="n",J108="n"),'trans factors'!$C$11,IF(AND(I108="y",J108="n"),'trans factors'!$C$12,IF(AND(I108="y",J108="y"),'trans factors'!$C$12*(1+'trans factors'!$C$13),IF(AND(I108="n",J108="y"),'trans factors'!$C$11*(1+'trans factors'!$C$13)))))</f>
        <v>0</v>
      </c>
      <c r="L108" s="76">
        <f t="shared" si="7"/>
        <v>0</v>
      </c>
      <c r="M108" s="77">
        <f>IF('member info &amp; cost plan amounts'!E108&lt;'trans factors'!C$14,'trans factors'!C$14/'member info &amp; cost plan amounts'!F108,'member info &amp; cost plan amounts'!E108/'member info &amp; cost plan amounts'!F108)*F108</f>
        <v>1716</v>
      </c>
      <c r="N108" s="78">
        <f>IF(I108="y",0,IF(M108&gt;'trans factors'!C$15,M108-'trans factors'!C$15,0))</f>
        <v>0</v>
      </c>
      <c r="O108" s="87">
        <f>'trans factors'!C$18</f>
        <v>1</v>
      </c>
      <c r="P108" s="87" t="str">
        <f t="shared" si="8"/>
        <v/>
      </c>
      <c r="Q108" s="142">
        <f>IF(F108=0,0,IF(F108="","",IF(I108="y",L108*M108*O108,((L108*(M108-N108)*O108)+(L108/('trans factors'!C$11/'trans factors'!C$12)*N108)*O108))))</f>
        <v>0</v>
      </c>
      <c r="R108" s="142">
        <f t="shared" si="10"/>
        <v>0</v>
      </c>
      <c r="S108" s="40"/>
      <c r="T108" s="145"/>
      <c r="U108" s="4"/>
      <c r="V108" s="4"/>
      <c r="W108" s="147"/>
      <c r="X108" s="7"/>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row>
    <row r="109" spans="1:51" ht="15.75" x14ac:dyDescent="0.25">
      <c r="A109" s="39"/>
      <c r="B109" s="79">
        <f>'member info &amp; cost plan amounts'!B109</f>
        <v>0</v>
      </c>
      <c r="C109" s="67">
        <f>'member info &amp; cost plan amounts'!C109</f>
        <v>0</v>
      </c>
      <c r="D109" s="68">
        <f>'member info &amp; cost plan amounts'!D109</f>
        <v>0</v>
      </c>
      <c r="E109" s="191"/>
      <c r="F109" s="143">
        <v>260</v>
      </c>
      <c r="G109" s="84"/>
      <c r="H109" s="74">
        <f>'member info &amp; cost plan amounts'!F109</f>
        <v>5</v>
      </c>
      <c r="I109" s="83">
        <f>'member info &amp; cost plan amounts'!I109</f>
        <v>0</v>
      </c>
      <c r="J109" s="75">
        <f>'member info &amp; cost plan amounts'!J109</f>
        <v>0</v>
      </c>
      <c r="K109" s="76" t="b">
        <f>IF(AND(I109="n",J109="n"),'trans factors'!$C$11,IF(AND(I109="y",J109="n"),'trans factors'!$C$12,IF(AND(I109="y",J109="y"),'trans factors'!$C$12*(1+'trans factors'!$C$13),IF(AND(I109="n",J109="y"),'trans factors'!$C$11*(1+'trans factors'!$C$13)))))</f>
        <v>0</v>
      </c>
      <c r="L109" s="76">
        <f t="shared" si="7"/>
        <v>0</v>
      </c>
      <c r="M109" s="77">
        <f>IF('member info &amp; cost plan amounts'!E109&lt;'trans factors'!C$14,'trans factors'!C$14/'member info &amp; cost plan amounts'!F109,'member info &amp; cost plan amounts'!E109/'member info &amp; cost plan amounts'!F109)*F109</f>
        <v>1716</v>
      </c>
      <c r="N109" s="78">
        <f>IF(I109="y",0,IF(M109&gt;'trans factors'!C$15,M109-'trans factors'!C$15,0))</f>
        <v>0</v>
      </c>
      <c r="O109" s="87">
        <f>'trans factors'!C$18</f>
        <v>1</v>
      </c>
      <c r="P109" s="87" t="str">
        <f t="shared" si="8"/>
        <v/>
      </c>
      <c r="Q109" s="142">
        <f>IF(F109=0,0,IF(F109="","",IF(I109="y",L109*M109*O109,((L109*(M109-N109)*O109)+(L109/('trans factors'!C$11/'trans factors'!C$12)*N109)*O109))))</f>
        <v>0</v>
      </c>
      <c r="R109" s="142">
        <f t="shared" si="10"/>
        <v>0</v>
      </c>
      <c r="S109" s="40"/>
      <c r="T109" s="145"/>
      <c r="U109" s="4"/>
      <c r="V109" s="4"/>
      <c r="W109" s="147"/>
      <c r="X109" s="7"/>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row>
    <row r="110" spans="1:51" ht="15.75" x14ac:dyDescent="0.25">
      <c r="A110" s="39"/>
      <c r="B110" s="79">
        <f>'member info &amp; cost plan amounts'!B110</f>
        <v>0</v>
      </c>
      <c r="C110" s="67">
        <f>'member info &amp; cost plan amounts'!C110</f>
        <v>0</v>
      </c>
      <c r="D110" s="68">
        <f>'member info &amp; cost plan amounts'!D110</f>
        <v>0</v>
      </c>
      <c r="E110" s="191"/>
      <c r="F110" s="143">
        <v>260</v>
      </c>
      <c r="G110" s="84"/>
      <c r="H110" s="74">
        <f>'member info &amp; cost plan amounts'!F110</f>
        <v>5</v>
      </c>
      <c r="I110" s="83">
        <f>'member info &amp; cost plan amounts'!I110</f>
        <v>0</v>
      </c>
      <c r="J110" s="75">
        <f>'member info &amp; cost plan amounts'!J110</f>
        <v>0</v>
      </c>
      <c r="K110" s="76" t="b">
        <f>IF(AND(I110="n",J110="n"),'trans factors'!$C$11,IF(AND(I110="y",J110="n"),'trans factors'!$C$12,IF(AND(I110="y",J110="y"),'trans factors'!$C$12*(1+'trans factors'!$C$13),IF(AND(I110="n",J110="y"),'trans factors'!$C$11*(1+'trans factors'!$C$13)))))</f>
        <v>0</v>
      </c>
      <c r="L110" s="76">
        <f t="shared" si="7"/>
        <v>0</v>
      </c>
      <c r="M110" s="77">
        <f>IF('member info &amp; cost plan amounts'!E110&lt;'trans factors'!C$14,'trans factors'!C$14/'member info &amp; cost plan amounts'!F110,'member info &amp; cost plan amounts'!E110/'member info &amp; cost plan amounts'!F110)*F110</f>
        <v>1716</v>
      </c>
      <c r="N110" s="78">
        <f>IF(I110="y",0,IF(M110&gt;'trans factors'!C$15,M110-'trans factors'!C$15,0))</f>
        <v>0</v>
      </c>
      <c r="O110" s="87">
        <f>'trans factors'!C$18</f>
        <v>1</v>
      </c>
      <c r="P110" s="87" t="str">
        <f t="shared" si="8"/>
        <v/>
      </c>
      <c r="Q110" s="142">
        <f>IF(F110=0,0,IF(F110="","",IF(I110="y",L110*M110*O110,((L110*(M110-N110)*O110)+(L110/('trans factors'!C$11/'trans factors'!C$12)*N110)*O110))))</f>
        <v>0</v>
      </c>
      <c r="R110" s="142">
        <f t="shared" si="10"/>
        <v>0</v>
      </c>
      <c r="S110" s="40"/>
      <c r="T110" s="145"/>
      <c r="U110" s="4"/>
      <c r="V110" s="4"/>
      <c r="W110" s="147"/>
      <c r="X110" s="7"/>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row>
    <row r="111" spans="1:51" ht="15.75" x14ac:dyDescent="0.25">
      <c r="A111" s="39"/>
      <c r="B111" s="79">
        <f>'member info &amp; cost plan amounts'!B111</f>
        <v>0</v>
      </c>
      <c r="C111" s="67">
        <f>'member info &amp; cost plan amounts'!C111</f>
        <v>0</v>
      </c>
      <c r="D111" s="68">
        <f>'member info &amp; cost plan amounts'!D111</f>
        <v>0</v>
      </c>
      <c r="E111" s="191"/>
      <c r="F111" s="143">
        <v>260</v>
      </c>
      <c r="G111" s="84"/>
      <c r="H111" s="74">
        <f>'member info &amp; cost plan amounts'!F111</f>
        <v>5</v>
      </c>
      <c r="I111" s="83">
        <f>'member info &amp; cost plan amounts'!I111</f>
        <v>0</v>
      </c>
      <c r="J111" s="75">
        <f>'member info &amp; cost plan amounts'!J111</f>
        <v>0</v>
      </c>
      <c r="K111" s="76" t="b">
        <f>IF(AND(I111="n",J111="n"),'trans factors'!$C$11,IF(AND(I111="y",J111="n"),'trans factors'!$C$12,IF(AND(I111="y",J111="y"),'trans factors'!$C$12*(1+'trans factors'!$C$13),IF(AND(I111="n",J111="y"),'trans factors'!$C$11*(1+'trans factors'!$C$13)))))</f>
        <v>0</v>
      </c>
      <c r="L111" s="76">
        <f t="shared" si="7"/>
        <v>0</v>
      </c>
      <c r="M111" s="77">
        <f>IF('member info &amp; cost plan amounts'!E111&lt;'trans factors'!C$14,'trans factors'!C$14/'member info &amp; cost plan amounts'!F111,'member info &amp; cost plan amounts'!E111/'member info &amp; cost plan amounts'!F111)*F111</f>
        <v>1716</v>
      </c>
      <c r="N111" s="78">
        <f>IF(I111="y",0,IF(M111&gt;'trans factors'!C$15,M111-'trans factors'!C$15,0))</f>
        <v>0</v>
      </c>
      <c r="O111" s="87">
        <f>'trans factors'!C$18</f>
        <v>1</v>
      </c>
      <c r="P111" s="87" t="str">
        <f t="shared" si="8"/>
        <v/>
      </c>
      <c r="Q111" s="142">
        <f>IF(F111=0,0,IF(F111="","",IF(I111="y",L111*M111*O111,((L111*(M111-N111)*O111)+(L111/('trans factors'!C$11/'trans factors'!C$12)*N111)*O111))))</f>
        <v>0</v>
      </c>
      <c r="R111" s="142">
        <f t="shared" si="10"/>
        <v>0</v>
      </c>
      <c r="S111" s="40"/>
      <c r="T111" s="145"/>
      <c r="U111" s="4"/>
      <c r="V111" s="4"/>
      <c r="W111" s="147"/>
      <c r="X111" s="7"/>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row>
    <row r="112" spans="1:51" ht="15.75" x14ac:dyDescent="0.25">
      <c r="A112" s="39"/>
      <c r="B112" s="79">
        <f>'member info &amp; cost plan amounts'!B112</f>
        <v>0</v>
      </c>
      <c r="C112" s="67">
        <f>'member info &amp; cost plan amounts'!C112</f>
        <v>0</v>
      </c>
      <c r="D112" s="68">
        <f>'member info &amp; cost plan amounts'!D112</f>
        <v>0</v>
      </c>
      <c r="E112" s="191"/>
      <c r="F112" s="143">
        <v>260</v>
      </c>
      <c r="G112" s="84"/>
      <c r="H112" s="74">
        <f>'member info &amp; cost plan amounts'!F112</f>
        <v>5</v>
      </c>
      <c r="I112" s="83">
        <f>'member info &amp; cost plan amounts'!I112</f>
        <v>0</v>
      </c>
      <c r="J112" s="75">
        <f>'member info &amp; cost plan amounts'!J112</f>
        <v>0</v>
      </c>
      <c r="K112" s="76" t="b">
        <f>IF(AND(I112="n",J112="n"),'trans factors'!$C$11,IF(AND(I112="y",J112="n"),'trans factors'!$C$12,IF(AND(I112="y",J112="y"),'trans factors'!$C$12*(1+'trans factors'!$C$13),IF(AND(I112="n",J112="y"),'trans factors'!$C$11*(1+'trans factors'!$C$13)))))</f>
        <v>0</v>
      </c>
      <c r="L112" s="76">
        <f t="shared" si="7"/>
        <v>0</v>
      </c>
      <c r="M112" s="77">
        <f>IF('member info &amp; cost plan amounts'!E112&lt;'trans factors'!C$14,'trans factors'!C$14/'member info &amp; cost plan amounts'!F112,'member info &amp; cost plan amounts'!E112/'member info &amp; cost plan amounts'!F112)*F112</f>
        <v>1716</v>
      </c>
      <c r="N112" s="78">
        <f>IF(I112="y",0,IF(M112&gt;'trans factors'!C$15,M112-'trans factors'!C$15,0))</f>
        <v>0</v>
      </c>
      <c r="O112" s="87">
        <f>'trans factors'!C$18</f>
        <v>1</v>
      </c>
      <c r="P112" s="87" t="str">
        <f t="shared" si="8"/>
        <v/>
      </c>
      <c r="Q112" s="142">
        <f>IF(F112=0,0,IF(F112="","",IF(I112="y",L112*M112*O112,((L112*(M112-N112)*O112)+(L112/('trans factors'!C$11/'trans factors'!C$12)*N112)*O112))))</f>
        <v>0</v>
      </c>
      <c r="R112" s="142">
        <f t="shared" si="10"/>
        <v>0</v>
      </c>
      <c r="S112" s="40"/>
      <c r="T112" s="145"/>
      <c r="U112" s="4"/>
      <c r="V112" s="4"/>
      <c r="W112" s="147"/>
      <c r="X112" s="7"/>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row>
    <row r="113" spans="1:51" ht="15.75" x14ac:dyDescent="0.25">
      <c r="A113" s="39"/>
      <c r="B113" s="79">
        <f>'member info &amp; cost plan amounts'!B113</f>
        <v>0</v>
      </c>
      <c r="C113" s="67">
        <f>'member info &amp; cost plan amounts'!C113</f>
        <v>0</v>
      </c>
      <c r="D113" s="68">
        <f>'member info &amp; cost plan amounts'!D113</f>
        <v>0</v>
      </c>
      <c r="E113" s="191"/>
      <c r="F113" s="143">
        <v>260</v>
      </c>
      <c r="G113" s="84"/>
      <c r="H113" s="74">
        <f>'member info &amp; cost plan amounts'!F113</f>
        <v>5</v>
      </c>
      <c r="I113" s="83">
        <f>'member info &amp; cost plan amounts'!I113</f>
        <v>0</v>
      </c>
      <c r="J113" s="75">
        <f>'member info &amp; cost plan amounts'!J113</f>
        <v>0</v>
      </c>
      <c r="K113" s="76" t="b">
        <f>IF(AND(I113="n",J113="n"),'trans factors'!$C$11,IF(AND(I113="y",J113="n"),'trans factors'!$C$12,IF(AND(I113="y",J113="y"),'trans factors'!$C$12*(1+'trans factors'!$C$13),IF(AND(I113="n",J113="y"),'trans factors'!$C$11*(1+'trans factors'!$C$13)))))</f>
        <v>0</v>
      </c>
      <c r="L113" s="76">
        <f t="shared" si="7"/>
        <v>0</v>
      </c>
      <c r="M113" s="77">
        <f>IF('member info &amp; cost plan amounts'!E113&lt;'trans factors'!C$14,'trans factors'!C$14/'member info &amp; cost plan amounts'!F113,'member info &amp; cost plan amounts'!E113/'member info &amp; cost plan amounts'!F113)*F113</f>
        <v>1716</v>
      </c>
      <c r="N113" s="78">
        <f>IF(I113="y",0,IF(M113&gt;'trans factors'!C$15,M113-'trans factors'!C$15,0))</f>
        <v>0</v>
      </c>
      <c r="O113" s="87">
        <f>'trans factors'!C$18</f>
        <v>1</v>
      </c>
      <c r="P113" s="87" t="str">
        <f t="shared" si="8"/>
        <v/>
      </c>
      <c r="Q113" s="142">
        <f>IF(F113=0,0,IF(F113="","",IF(I113="y",L113*M113*O113,((L113*(M113-N113)*O113)+(L113/('trans factors'!C$11/'trans factors'!C$12)*N113)*O113))))</f>
        <v>0</v>
      </c>
      <c r="R113" s="142">
        <f t="shared" si="10"/>
        <v>0</v>
      </c>
      <c r="S113" s="40"/>
      <c r="T113" s="145"/>
      <c r="U113" s="4"/>
      <c r="V113" s="4"/>
      <c r="W113" s="147"/>
      <c r="X113" s="7"/>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row>
    <row r="114" spans="1:51" ht="15.75" x14ac:dyDescent="0.25">
      <c r="A114" s="39"/>
      <c r="B114" s="79">
        <f>'member info &amp; cost plan amounts'!B114</f>
        <v>0</v>
      </c>
      <c r="C114" s="67">
        <f>'member info &amp; cost plan amounts'!C114</f>
        <v>0</v>
      </c>
      <c r="D114" s="68">
        <f>'member info &amp; cost plan amounts'!D114</f>
        <v>0</v>
      </c>
      <c r="E114" s="191"/>
      <c r="F114" s="143">
        <v>260</v>
      </c>
      <c r="G114" s="84"/>
      <c r="H114" s="74">
        <f>'member info &amp; cost plan amounts'!F114</f>
        <v>5</v>
      </c>
      <c r="I114" s="83">
        <f>'member info &amp; cost plan amounts'!I114</f>
        <v>0</v>
      </c>
      <c r="J114" s="75">
        <f>'member info &amp; cost plan amounts'!J114</f>
        <v>0</v>
      </c>
      <c r="K114" s="76" t="b">
        <f>IF(AND(I114="n",J114="n"),'trans factors'!$C$11,IF(AND(I114="y",J114="n"),'trans factors'!$C$12,IF(AND(I114="y",J114="y"),'trans factors'!$C$12*(1+'trans factors'!$C$13),IF(AND(I114="n",J114="y"),'trans factors'!$C$11*(1+'trans factors'!$C$13)))))</f>
        <v>0</v>
      </c>
      <c r="L114" s="76">
        <f t="shared" si="7"/>
        <v>0</v>
      </c>
      <c r="M114" s="77">
        <f>IF('member info &amp; cost plan amounts'!E114&lt;'trans factors'!C$14,'trans factors'!C$14/'member info &amp; cost plan amounts'!F114,'member info &amp; cost plan amounts'!E114/'member info &amp; cost plan amounts'!F114)*F114</f>
        <v>1716</v>
      </c>
      <c r="N114" s="78">
        <f>IF(I114="y",0,IF(M114&gt;'trans factors'!C$15,M114-'trans factors'!C$15,0))</f>
        <v>0</v>
      </c>
      <c r="O114" s="87">
        <f>'trans factors'!C$18</f>
        <v>1</v>
      </c>
      <c r="P114" s="87" t="str">
        <f t="shared" si="8"/>
        <v/>
      </c>
      <c r="Q114" s="142">
        <f>IF(F114=0,0,IF(F114="","",IF(I114="y",L114*M114*O114,((L114*(M114-N114)*O114)+(L114/('trans factors'!C$11/'trans factors'!C$12)*N114)*O114))))</f>
        <v>0</v>
      </c>
      <c r="R114" s="142">
        <f t="shared" si="10"/>
        <v>0</v>
      </c>
      <c r="S114" s="40"/>
      <c r="T114" s="145"/>
      <c r="U114" s="4"/>
      <c r="V114" s="4"/>
      <c r="W114" s="147"/>
      <c r="X114" s="7"/>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row>
    <row r="115" spans="1:51" ht="15.75" x14ac:dyDescent="0.25">
      <c r="A115" s="39"/>
      <c r="B115" s="79">
        <f>'member info &amp; cost plan amounts'!B115</f>
        <v>0</v>
      </c>
      <c r="C115" s="67">
        <f>'member info &amp; cost plan amounts'!C115</f>
        <v>0</v>
      </c>
      <c r="D115" s="68">
        <f>'member info &amp; cost plan amounts'!D115</f>
        <v>0</v>
      </c>
      <c r="E115" s="191"/>
      <c r="F115" s="143">
        <v>260</v>
      </c>
      <c r="G115" s="84"/>
      <c r="H115" s="74">
        <f>'member info &amp; cost plan amounts'!F115</f>
        <v>5</v>
      </c>
      <c r="I115" s="83">
        <f>'member info &amp; cost plan amounts'!I115</f>
        <v>0</v>
      </c>
      <c r="J115" s="75">
        <f>'member info &amp; cost plan amounts'!J115</f>
        <v>0</v>
      </c>
      <c r="K115" s="76" t="b">
        <f>IF(AND(I115="n",J115="n"),'trans factors'!$C$11,IF(AND(I115="y",J115="n"),'trans factors'!$C$12,IF(AND(I115="y",J115="y"),'trans factors'!$C$12*(1+'trans factors'!$C$13),IF(AND(I115="n",J115="y"),'trans factors'!$C$11*(1+'trans factors'!$C$13)))))</f>
        <v>0</v>
      </c>
      <c r="L115" s="76">
        <f t="shared" si="7"/>
        <v>0</v>
      </c>
      <c r="M115" s="77">
        <f>IF('member info &amp; cost plan amounts'!E115&lt;'trans factors'!C$14,'trans factors'!C$14/'member info &amp; cost plan amounts'!F115,'member info &amp; cost plan amounts'!E115/'member info &amp; cost plan amounts'!F115)*F115</f>
        <v>1716</v>
      </c>
      <c r="N115" s="78">
        <f>IF(I115="y",0,IF(M115&gt;'trans factors'!C$15,M115-'trans factors'!C$15,0))</f>
        <v>0</v>
      </c>
      <c r="O115" s="87">
        <f>'trans factors'!C$18</f>
        <v>1</v>
      </c>
      <c r="P115" s="87" t="str">
        <f t="shared" si="8"/>
        <v/>
      </c>
      <c r="Q115" s="142">
        <f>IF(F115=0,0,IF(F115="","",IF(I115="y",L115*M115*O115,((L115*(M115-N115)*O115)+(L115/('trans factors'!C$11/'trans factors'!C$12)*N115)*O115))))</f>
        <v>0</v>
      </c>
      <c r="R115" s="142">
        <f t="shared" si="10"/>
        <v>0</v>
      </c>
      <c r="S115" s="40"/>
      <c r="T115" s="145"/>
      <c r="U115" s="4"/>
      <c r="V115" s="4"/>
      <c r="W115" s="147"/>
      <c r="X115" s="7"/>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row>
    <row r="116" spans="1:51" ht="15.75" x14ac:dyDescent="0.25">
      <c r="A116" s="39"/>
      <c r="B116" s="79">
        <f>'member info &amp; cost plan amounts'!B116</f>
        <v>0</v>
      </c>
      <c r="C116" s="67">
        <f>'member info &amp; cost plan amounts'!C116</f>
        <v>0</v>
      </c>
      <c r="D116" s="68">
        <f>'member info &amp; cost plan amounts'!D116</f>
        <v>0</v>
      </c>
      <c r="E116" s="191"/>
      <c r="F116" s="143">
        <v>260</v>
      </c>
      <c r="G116" s="84"/>
      <c r="H116" s="74">
        <f>'member info &amp; cost plan amounts'!F116</f>
        <v>5</v>
      </c>
      <c r="I116" s="83">
        <f>'member info &amp; cost plan amounts'!I116</f>
        <v>0</v>
      </c>
      <c r="J116" s="75">
        <f>'member info &amp; cost plan amounts'!J116</f>
        <v>0</v>
      </c>
      <c r="K116" s="76" t="b">
        <f>IF(AND(I116="n",J116="n"),'trans factors'!$C$11,IF(AND(I116="y",J116="n"),'trans factors'!$C$12,IF(AND(I116="y",J116="y"),'trans factors'!$C$12*(1+'trans factors'!$C$13),IF(AND(I116="n",J116="y"),'trans factors'!$C$11*(1+'trans factors'!$C$13)))))</f>
        <v>0</v>
      </c>
      <c r="L116" s="76">
        <f t="shared" si="7"/>
        <v>0</v>
      </c>
      <c r="M116" s="77">
        <f>IF('member info &amp; cost plan amounts'!E116&lt;'trans factors'!C$14,'trans factors'!C$14/'member info &amp; cost plan amounts'!F116,'member info &amp; cost plan amounts'!E116/'member info &amp; cost plan amounts'!F116)*F116</f>
        <v>1716</v>
      </c>
      <c r="N116" s="78">
        <f>IF(I116="y",0,IF(M116&gt;'trans factors'!C$15,M116-'trans factors'!C$15,0))</f>
        <v>0</v>
      </c>
      <c r="O116" s="87">
        <f>'trans factors'!C$18</f>
        <v>1</v>
      </c>
      <c r="P116" s="87" t="str">
        <f t="shared" si="8"/>
        <v/>
      </c>
      <c r="Q116" s="142">
        <f>IF(F116=0,0,IF(F116="","",IF(I116="y",L116*M116*O116,((L116*(M116-N116)*O116)+(L116/('trans factors'!C$11/'trans factors'!C$12)*N116)*O116))))</f>
        <v>0</v>
      </c>
      <c r="R116" s="142">
        <f t="shared" si="10"/>
        <v>0</v>
      </c>
      <c r="S116" s="40"/>
      <c r="T116" s="145"/>
      <c r="U116" s="4"/>
      <c r="V116" s="4"/>
      <c r="W116" s="147"/>
      <c r="X116" s="7"/>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row>
    <row r="117" spans="1:51" ht="15.75" x14ac:dyDescent="0.25">
      <c r="A117" s="39"/>
      <c r="B117" s="79">
        <f>'member info &amp; cost plan amounts'!B117</f>
        <v>0</v>
      </c>
      <c r="C117" s="67">
        <f>'member info &amp; cost plan amounts'!C117</f>
        <v>0</v>
      </c>
      <c r="D117" s="68">
        <f>'member info &amp; cost plan amounts'!D117</f>
        <v>0</v>
      </c>
      <c r="E117" s="191"/>
      <c r="F117" s="143">
        <v>260</v>
      </c>
      <c r="G117" s="84"/>
      <c r="H117" s="74">
        <f>'member info &amp; cost plan amounts'!F117</f>
        <v>5</v>
      </c>
      <c r="I117" s="83">
        <f>'member info &amp; cost plan amounts'!I117</f>
        <v>0</v>
      </c>
      <c r="J117" s="75">
        <f>'member info &amp; cost plan amounts'!J117</f>
        <v>0</v>
      </c>
      <c r="K117" s="76" t="b">
        <f>IF(AND(I117="n",J117="n"),'trans factors'!$C$11,IF(AND(I117="y",J117="n"),'trans factors'!$C$12,IF(AND(I117="y",J117="y"),'trans factors'!$C$12*(1+'trans factors'!$C$13),IF(AND(I117="n",J117="y"),'trans factors'!$C$11*(1+'trans factors'!$C$13)))))</f>
        <v>0</v>
      </c>
      <c r="L117" s="76">
        <f t="shared" si="7"/>
        <v>0</v>
      </c>
      <c r="M117" s="77">
        <f>IF('member info &amp; cost plan amounts'!E117&lt;'trans factors'!C$14,'trans factors'!C$14/'member info &amp; cost plan amounts'!F117,'member info &amp; cost plan amounts'!E117/'member info &amp; cost plan amounts'!F117)*F117</f>
        <v>1716</v>
      </c>
      <c r="N117" s="78">
        <f>IF(I117="y",0,IF(M117&gt;'trans factors'!C$15,M117-'trans factors'!C$15,0))</f>
        <v>0</v>
      </c>
      <c r="O117" s="87">
        <f>'trans factors'!C$18</f>
        <v>1</v>
      </c>
      <c r="P117" s="87" t="str">
        <f t="shared" si="8"/>
        <v/>
      </c>
      <c r="Q117" s="142">
        <f>IF(F117=0,0,IF(F117="","",IF(I117="y",L117*M117*O117,((L117*(M117-N117)*O117)+(L117/('trans factors'!C$11/'trans factors'!C$12)*N117)*O117))))</f>
        <v>0</v>
      </c>
      <c r="R117" s="142">
        <f t="shared" si="10"/>
        <v>0</v>
      </c>
      <c r="S117" s="40"/>
      <c r="T117" s="145"/>
      <c r="U117" s="4"/>
      <c r="V117" s="4"/>
      <c r="W117" s="147"/>
      <c r="X117" s="7"/>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row>
    <row r="118" spans="1:51" ht="15.75" x14ac:dyDescent="0.25">
      <c r="A118" s="39"/>
      <c r="B118" s="79">
        <f>'member info &amp; cost plan amounts'!B118</f>
        <v>0</v>
      </c>
      <c r="C118" s="67">
        <f>'member info &amp; cost plan amounts'!C118</f>
        <v>0</v>
      </c>
      <c r="D118" s="68">
        <f>'member info &amp; cost plan amounts'!D118</f>
        <v>0</v>
      </c>
      <c r="E118" s="191"/>
      <c r="F118" s="143">
        <v>260</v>
      </c>
      <c r="G118" s="84"/>
      <c r="H118" s="74">
        <f>'member info &amp; cost plan amounts'!F118</f>
        <v>5</v>
      </c>
      <c r="I118" s="83">
        <f>'member info &amp; cost plan amounts'!I118</f>
        <v>0</v>
      </c>
      <c r="J118" s="75">
        <f>'member info &amp; cost plan amounts'!J118</f>
        <v>0</v>
      </c>
      <c r="K118" s="76" t="b">
        <f>IF(AND(I118="n",J118="n"),'trans factors'!$C$11,IF(AND(I118="y",J118="n"),'trans factors'!$C$12,IF(AND(I118="y",J118="y"),'trans factors'!$C$12*(1+'trans factors'!$C$13),IF(AND(I118="n",J118="y"),'trans factors'!$C$11*(1+'trans factors'!$C$13)))))</f>
        <v>0</v>
      </c>
      <c r="L118" s="76">
        <f t="shared" si="7"/>
        <v>0</v>
      </c>
      <c r="M118" s="77">
        <f>IF('member info &amp; cost plan amounts'!E118&lt;'trans factors'!C$14,'trans factors'!C$14/'member info &amp; cost plan amounts'!F118,'member info &amp; cost plan amounts'!E118/'member info &amp; cost plan amounts'!F118)*F118</f>
        <v>1716</v>
      </c>
      <c r="N118" s="78">
        <f>IF(I118="y",0,IF(M118&gt;'trans factors'!C$15,M118-'trans factors'!C$15,0))</f>
        <v>0</v>
      </c>
      <c r="O118" s="87">
        <f>'trans factors'!C$18</f>
        <v>1</v>
      </c>
      <c r="P118" s="87" t="str">
        <f t="shared" si="8"/>
        <v/>
      </c>
      <c r="Q118" s="142">
        <f>IF(F118=0,0,IF(F118="","",IF(I118="y",L118*M118*O118,((L118*(M118-N118)*O118)+(L118/('trans factors'!C$11/'trans factors'!C$12)*N118)*O118))))</f>
        <v>0</v>
      </c>
      <c r="R118" s="142">
        <f t="shared" si="10"/>
        <v>0</v>
      </c>
      <c r="S118" s="40"/>
      <c r="T118" s="145"/>
      <c r="U118" s="4"/>
      <c r="V118" s="4"/>
      <c r="W118" s="147"/>
      <c r="X118" s="7"/>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row>
    <row r="119" spans="1:51" ht="15.75" x14ac:dyDescent="0.25">
      <c r="A119" s="39"/>
      <c r="B119" s="79">
        <f>'member info &amp; cost plan amounts'!B119</f>
        <v>0</v>
      </c>
      <c r="C119" s="67">
        <f>'member info &amp; cost plan amounts'!C119</f>
        <v>0</v>
      </c>
      <c r="D119" s="68">
        <f>'member info &amp; cost plan amounts'!D119</f>
        <v>0</v>
      </c>
      <c r="E119" s="191"/>
      <c r="F119" s="143">
        <v>260</v>
      </c>
      <c r="G119" s="84"/>
      <c r="H119" s="74">
        <f>'member info &amp; cost plan amounts'!F119</f>
        <v>5</v>
      </c>
      <c r="I119" s="83">
        <f>'member info &amp; cost plan amounts'!I119</f>
        <v>0</v>
      </c>
      <c r="J119" s="75">
        <f>'member info &amp; cost plan amounts'!J119</f>
        <v>0</v>
      </c>
      <c r="K119" s="76" t="b">
        <f>IF(AND(I119="n",J119="n"),'trans factors'!$C$11,IF(AND(I119="y",J119="n"),'trans factors'!$C$12,IF(AND(I119="y",J119="y"),'trans factors'!$C$12*(1+'trans factors'!$C$13),IF(AND(I119="n",J119="y"),'trans factors'!$C$11*(1+'trans factors'!$C$13)))))</f>
        <v>0</v>
      </c>
      <c r="L119" s="76">
        <f t="shared" si="7"/>
        <v>0</v>
      </c>
      <c r="M119" s="77">
        <f>IF('member info &amp; cost plan amounts'!E119&lt;'trans factors'!C$14,'trans factors'!C$14/'member info &amp; cost plan amounts'!F119,'member info &amp; cost plan amounts'!E119/'member info &amp; cost plan amounts'!F119)*F119</f>
        <v>1716</v>
      </c>
      <c r="N119" s="78">
        <f>IF(I119="y",0,IF(M119&gt;'trans factors'!C$15,M119-'trans factors'!C$15,0))</f>
        <v>0</v>
      </c>
      <c r="O119" s="87">
        <f>'trans factors'!C$18</f>
        <v>1</v>
      </c>
      <c r="P119" s="87" t="str">
        <f t="shared" si="8"/>
        <v/>
      </c>
      <c r="Q119" s="142">
        <f>IF(F119=0,0,IF(F119="","",IF(I119="y",L119*M119*O119,((L119*(M119-N119)*O119)+(L119/('trans factors'!C$11/'trans factors'!C$12)*N119)*O119))))</f>
        <v>0</v>
      </c>
      <c r="R119" s="142">
        <f t="shared" si="10"/>
        <v>0</v>
      </c>
      <c r="S119" s="40"/>
      <c r="T119" s="145"/>
      <c r="U119" s="4"/>
      <c r="V119" s="4"/>
      <c r="W119" s="147"/>
      <c r="X119" s="7"/>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row>
    <row r="120" spans="1:51" ht="15.75" x14ac:dyDescent="0.25">
      <c r="A120" s="39"/>
      <c r="B120" s="79">
        <f>'member info &amp; cost plan amounts'!B120</f>
        <v>0</v>
      </c>
      <c r="C120" s="67">
        <f>'member info &amp; cost plan amounts'!C120</f>
        <v>0</v>
      </c>
      <c r="D120" s="68">
        <f>'member info &amp; cost plan amounts'!D120</f>
        <v>0</v>
      </c>
      <c r="E120" s="191"/>
      <c r="F120" s="143">
        <v>260</v>
      </c>
      <c r="G120" s="84"/>
      <c r="H120" s="74">
        <f>'member info &amp; cost plan amounts'!F120</f>
        <v>5</v>
      </c>
      <c r="I120" s="83">
        <f>'member info &amp; cost plan amounts'!I120</f>
        <v>0</v>
      </c>
      <c r="J120" s="75">
        <f>'member info &amp; cost plan amounts'!J120</f>
        <v>0</v>
      </c>
      <c r="K120" s="76" t="b">
        <f>IF(AND(I120="n",J120="n"),'trans factors'!$C$11,IF(AND(I120="y",J120="n"),'trans factors'!$C$12,IF(AND(I120="y",J120="y"),'trans factors'!$C$12*(1+'trans factors'!$C$13),IF(AND(I120="n",J120="y"),'trans factors'!$C$11*(1+'trans factors'!$C$13)))))</f>
        <v>0</v>
      </c>
      <c r="L120" s="76">
        <f t="shared" si="7"/>
        <v>0</v>
      </c>
      <c r="M120" s="77">
        <f>IF('member info &amp; cost plan amounts'!E120&lt;'trans factors'!C$14,'trans factors'!C$14/'member info &amp; cost plan amounts'!F120,'member info &amp; cost plan amounts'!E120/'member info &amp; cost plan amounts'!F120)*F120</f>
        <v>1716</v>
      </c>
      <c r="N120" s="78">
        <f>IF(I120="y",0,IF(M120&gt;'trans factors'!C$15,M120-'trans factors'!C$15,0))</f>
        <v>0</v>
      </c>
      <c r="O120" s="87">
        <f>'trans factors'!C$18</f>
        <v>1</v>
      </c>
      <c r="P120" s="87" t="str">
        <f t="shared" si="8"/>
        <v/>
      </c>
      <c r="Q120" s="142">
        <f>IF(F120=0,0,IF(F120="","",IF(I120="y",L120*M120*O120,((L120*(M120-N120)*O120)+(L120/('trans factors'!C$11/'trans factors'!C$12)*N120)*O120))))</f>
        <v>0</v>
      </c>
      <c r="R120" s="142">
        <f t="shared" si="10"/>
        <v>0</v>
      </c>
      <c r="S120" s="40"/>
      <c r="T120" s="145"/>
      <c r="U120" s="4"/>
      <c r="V120" s="4"/>
      <c r="W120" s="147"/>
      <c r="X120" s="7"/>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row>
    <row r="121" spans="1:51" ht="15.75" x14ac:dyDescent="0.25">
      <c r="A121" s="39"/>
      <c r="B121" s="79">
        <f>'member info &amp; cost plan amounts'!B121</f>
        <v>0</v>
      </c>
      <c r="C121" s="67">
        <f>'member info &amp; cost plan amounts'!C121</f>
        <v>0</v>
      </c>
      <c r="D121" s="68">
        <f>'member info &amp; cost plan amounts'!D121</f>
        <v>0</v>
      </c>
      <c r="E121" s="191"/>
      <c r="F121" s="143">
        <v>260</v>
      </c>
      <c r="G121" s="84"/>
      <c r="H121" s="74">
        <f>'member info &amp; cost plan amounts'!F121</f>
        <v>5</v>
      </c>
      <c r="I121" s="83">
        <f>'member info &amp; cost plan amounts'!I121</f>
        <v>0</v>
      </c>
      <c r="J121" s="75">
        <f>'member info &amp; cost plan amounts'!J121</f>
        <v>0</v>
      </c>
      <c r="K121" s="76" t="b">
        <f>IF(AND(I121="n",J121="n"),'trans factors'!$C$11,IF(AND(I121="y",J121="n"),'trans factors'!$C$12,IF(AND(I121="y",J121="y"),'trans factors'!$C$12*(1+'trans factors'!$C$13),IF(AND(I121="n",J121="y"),'trans factors'!$C$11*(1+'trans factors'!$C$13)))))</f>
        <v>0</v>
      </c>
      <c r="L121" s="76">
        <f t="shared" si="7"/>
        <v>0</v>
      </c>
      <c r="M121" s="77">
        <f>IF('member info &amp; cost plan amounts'!E121&lt;'trans factors'!C$14,'trans factors'!C$14/'member info &amp; cost plan amounts'!F121,'member info &amp; cost plan amounts'!E121/'member info &amp; cost plan amounts'!F121)*F121</f>
        <v>1716</v>
      </c>
      <c r="N121" s="78">
        <f>IF(I121="y",0,IF(M121&gt;'trans factors'!C$15,M121-'trans factors'!C$15,0))</f>
        <v>0</v>
      </c>
      <c r="O121" s="87">
        <f>'trans factors'!C$18</f>
        <v>1</v>
      </c>
      <c r="P121" s="87" t="str">
        <f t="shared" si="8"/>
        <v/>
      </c>
      <c r="Q121" s="142">
        <f>IF(F121=0,0,IF(F121="","",IF(I121="y",L121*M121*O121,((L121*(M121-N121)*O121)+(L121/('trans factors'!C$11/'trans factors'!C$12)*N121)*O121))))</f>
        <v>0</v>
      </c>
      <c r="R121" s="142">
        <f t="shared" si="10"/>
        <v>0</v>
      </c>
      <c r="S121" s="40"/>
      <c r="T121" s="145"/>
      <c r="U121" s="4"/>
      <c r="V121" s="4"/>
      <c r="W121" s="147"/>
      <c r="X121" s="7"/>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row>
    <row r="122" spans="1:51" ht="15.75" x14ac:dyDescent="0.25">
      <c r="A122" s="39"/>
      <c r="B122" s="79">
        <f>'member info &amp; cost plan amounts'!B122</f>
        <v>0</v>
      </c>
      <c r="C122" s="67">
        <f>'member info &amp; cost plan amounts'!C122</f>
        <v>0</v>
      </c>
      <c r="D122" s="68">
        <f>'member info &amp; cost plan amounts'!D122</f>
        <v>0</v>
      </c>
      <c r="E122" s="191"/>
      <c r="F122" s="143">
        <v>260</v>
      </c>
      <c r="G122" s="84"/>
      <c r="H122" s="74">
        <f>'member info &amp; cost plan amounts'!F122</f>
        <v>5</v>
      </c>
      <c r="I122" s="83">
        <f>'member info &amp; cost plan amounts'!I122</f>
        <v>0</v>
      </c>
      <c r="J122" s="75">
        <f>'member info &amp; cost plan amounts'!J122</f>
        <v>0</v>
      </c>
      <c r="K122" s="76" t="b">
        <f>IF(AND(I122="n",J122="n"),'trans factors'!$C$11,IF(AND(I122="y",J122="n"),'trans factors'!$C$12,IF(AND(I122="y",J122="y"),'trans factors'!$C$12*(1+'trans factors'!$C$13),IF(AND(I122="n",J122="y"),'trans factors'!$C$11*(1+'trans factors'!$C$13)))))</f>
        <v>0</v>
      </c>
      <c r="L122" s="76">
        <f t="shared" si="7"/>
        <v>0</v>
      </c>
      <c r="M122" s="77">
        <f>IF('member info &amp; cost plan amounts'!E122&lt;'trans factors'!C$14,'trans factors'!C$14/'member info &amp; cost plan amounts'!F122,'member info &amp; cost plan amounts'!E122/'member info &amp; cost plan amounts'!F122)*F122</f>
        <v>1716</v>
      </c>
      <c r="N122" s="78">
        <f>IF(I122="y",0,IF(M122&gt;'trans factors'!C$15,M122-'trans factors'!C$15,0))</f>
        <v>0</v>
      </c>
      <c r="O122" s="87">
        <f>'trans factors'!C$18</f>
        <v>1</v>
      </c>
      <c r="P122" s="87" t="str">
        <f t="shared" si="8"/>
        <v/>
      </c>
      <c r="Q122" s="142">
        <f>IF(F122=0,0,IF(F122="","",IF(I122="y",L122*M122*O122,((L122*(M122-N122)*O122)+(L122/('trans factors'!C$11/'trans factors'!C$12)*N122)*O122))))</f>
        <v>0</v>
      </c>
      <c r="R122" s="142">
        <f t="shared" si="10"/>
        <v>0</v>
      </c>
      <c r="S122" s="40"/>
      <c r="T122" s="145"/>
      <c r="U122" s="4"/>
      <c r="V122" s="4"/>
      <c r="W122" s="147"/>
      <c r="X122" s="7"/>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row>
    <row r="123" spans="1:51" ht="15.75" x14ac:dyDescent="0.25">
      <c r="A123" s="39"/>
      <c r="B123" s="79">
        <f>'member info &amp; cost plan amounts'!B123</f>
        <v>0</v>
      </c>
      <c r="C123" s="67">
        <f>'member info &amp; cost plan amounts'!C123</f>
        <v>0</v>
      </c>
      <c r="D123" s="68">
        <f>'member info &amp; cost plan amounts'!D123</f>
        <v>0</v>
      </c>
      <c r="E123" s="191"/>
      <c r="F123" s="143">
        <v>260</v>
      </c>
      <c r="G123" s="84"/>
      <c r="H123" s="74">
        <f>'member info &amp; cost plan amounts'!F123</f>
        <v>5</v>
      </c>
      <c r="I123" s="83">
        <f>'member info &amp; cost plan amounts'!I123</f>
        <v>0</v>
      </c>
      <c r="J123" s="75">
        <f>'member info &amp; cost plan amounts'!J123</f>
        <v>0</v>
      </c>
      <c r="K123" s="76" t="b">
        <f>IF(AND(I123="n",J123="n"),'trans factors'!$C$11,IF(AND(I123="y",J123="n"),'trans factors'!$C$12,IF(AND(I123="y",J123="y"),'trans factors'!$C$12*(1+'trans factors'!$C$13),IF(AND(I123="n",J123="y"),'trans factors'!$C$11*(1+'trans factors'!$C$13)))))</f>
        <v>0</v>
      </c>
      <c r="L123" s="76">
        <f t="shared" si="7"/>
        <v>0</v>
      </c>
      <c r="M123" s="77">
        <f>IF('member info &amp; cost plan amounts'!E123&lt;'trans factors'!C$14,'trans factors'!C$14/'member info &amp; cost plan amounts'!F123,'member info &amp; cost plan amounts'!E123/'member info &amp; cost plan amounts'!F123)*F123</f>
        <v>1716</v>
      </c>
      <c r="N123" s="78">
        <f>IF(I123="y",0,IF(M123&gt;'trans factors'!C$15,M123-'trans factors'!C$15,0))</f>
        <v>0</v>
      </c>
      <c r="O123" s="87">
        <f>'trans factors'!C$18</f>
        <v>1</v>
      </c>
      <c r="P123" s="87" t="str">
        <f t="shared" si="8"/>
        <v/>
      </c>
      <c r="Q123" s="142">
        <f>IF(F123=0,0,IF(F123="","",IF(I123="y",L123*M123*O123,((L123*(M123-N123)*O123)+(L123/('trans factors'!C$11/'trans factors'!C$12)*N123)*O123))))</f>
        <v>0</v>
      </c>
      <c r="R123" s="142">
        <f t="shared" si="10"/>
        <v>0</v>
      </c>
      <c r="S123" s="40"/>
      <c r="T123" s="145"/>
      <c r="U123" s="4"/>
      <c r="V123" s="4"/>
      <c r="W123" s="147"/>
      <c r="X123" s="7"/>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row>
    <row r="124" spans="1:51" ht="15.75" x14ac:dyDescent="0.25">
      <c r="A124" s="39"/>
      <c r="B124" s="79">
        <f>'member info &amp; cost plan amounts'!B124</f>
        <v>0</v>
      </c>
      <c r="C124" s="67">
        <f>'member info &amp; cost plan amounts'!C124</f>
        <v>0</v>
      </c>
      <c r="D124" s="68">
        <f>'member info &amp; cost plan amounts'!D124</f>
        <v>0</v>
      </c>
      <c r="E124" s="191"/>
      <c r="F124" s="143">
        <v>260</v>
      </c>
      <c r="G124" s="84"/>
      <c r="H124" s="74">
        <f>'member info &amp; cost plan amounts'!F124</f>
        <v>5</v>
      </c>
      <c r="I124" s="83">
        <f>'member info &amp; cost plan amounts'!I124</f>
        <v>0</v>
      </c>
      <c r="J124" s="75">
        <f>'member info &amp; cost plan amounts'!J124</f>
        <v>0</v>
      </c>
      <c r="K124" s="76" t="b">
        <f>IF(AND(I124="n",J124="n"),'trans factors'!$C$11,IF(AND(I124="y",J124="n"),'trans factors'!$C$12,IF(AND(I124="y",J124="y"),'trans factors'!$C$12*(1+'trans factors'!$C$13),IF(AND(I124="n",J124="y"),'trans factors'!$C$11*(1+'trans factors'!$C$13)))))</f>
        <v>0</v>
      </c>
      <c r="L124" s="76">
        <f t="shared" si="7"/>
        <v>0</v>
      </c>
      <c r="M124" s="77">
        <f>IF('member info &amp; cost plan amounts'!E124&lt;'trans factors'!C$14,'trans factors'!C$14/'member info &amp; cost plan amounts'!F124,'member info &amp; cost plan amounts'!E124/'member info &amp; cost plan amounts'!F124)*F124</f>
        <v>1716</v>
      </c>
      <c r="N124" s="78">
        <f>IF(I124="y",0,IF(M124&gt;'trans factors'!C$15,M124-'trans factors'!C$15,0))</f>
        <v>0</v>
      </c>
      <c r="O124" s="87">
        <f>'trans factors'!C$18</f>
        <v>1</v>
      </c>
      <c r="P124" s="87" t="str">
        <f t="shared" si="8"/>
        <v/>
      </c>
      <c r="Q124" s="142">
        <f>IF(F124=0,0,IF(F124="","",IF(I124="y",L124*M124*O124,((L124*(M124-N124)*O124)+(L124/('trans factors'!C$11/'trans factors'!C$12)*N124)*O124))))</f>
        <v>0</v>
      </c>
      <c r="R124" s="142">
        <f t="shared" si="10"/>
        <v>0</v>
      </c>
      <c r="S124" s="40"/>
      <c r="T124" s="145"/>
      <c r="U124" s="4"/>
      <c r="V124" s="4"/>
      <c r="W124" s="147"/>
      <c r="X124" s="7"/>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row>
    <row r="125" spans="1:51" ht="15.75" x14ac:dyDescent="0.25">
      <c r="A125" s="39"/>
      <c r="B125" s="79">
        <f>'member info &amp; cost plan amounts'!B125</f>
        <v>0</v>
      </c>
      <c r="C125" s="67">
        <f>'member info &amp; cost plan amounts'!C125</f>
        <v>0</v>
      </c>
      <c r="D125" s="68">
        <f>'member info &amp; cost plan amounts'!D125</f>
        <v>0</v>
      </c>
      <c r="E125" s="191"/>
      <c r="F125" s="143">
        <v>260</v>
      </c>
      <c r="G125" s="84"/>
      <c r="H125" s="74">
        <f>'member info &amp; cost plan amounts'!F125</f>
        <v>5</v>
      </c>
      <c r="I125" s="83">
        <f>'member info &amp; cost plan amounts'!I125</f>
        <v>0</v>
      </c>
      <c r="J125" s="75">
        <f>'member info &amp; cost plan amounts'!J125</f>
        <v>0</v>
      </c>
      <c r="K125" s="76" t="b">
        <f>IF(AND(I125="n",J125="n"),'trans factors'!$C$11,IF(AND(I125="y",J125="n"),'trans factors'!$C$12,IF(AND(I125="y",J125="y"),'trans factors'!$C$12*(1+'trans factors'!$C$13),IF(AND(I125="n",J125="y"),'trans factors'!$C$11*(1+'trans factors'!$C$13)))))</f>
        <v>0</v>
      </c>
      <c r="L125" s="76">
        <f t="shared" si="7"/>
        <v>0</v>
      </c>
      <c r="M125" s="77">
        <f>IF('member info &amp; cost plan amounts'!E125&lt;'trans factors'!C$14,'trans factors'!C$14/'member info &amp; cost plan amounts'!F125,'member info &amp; cost plan amounts'!E125/'member info &amp; cost plan amounts'!F125)*F125</f>
        <v>1716</v>
      </c>
      <c r="N125" s="78">
        <f>IF(I125="y",0,IF(M125&gt;'trans factors'!C$15,M125-'trans factors'!C$15,0))</f>
        <v>0</v>
      </c>
      <c r="O125" s="87">
        <f>'trans factors'!C$18</f>
        <v>1</v>
      </c>
      <c r="P125" s="87" t="str">
        <f t="shared" si="8"/>
        <v/>
      </c>
      <c r="Q125" s="142">
        <f>IF(F125=0,0,IF(F125="","",IF(I125="y",L125*M125*O125,((L125*(M125-N125)*O125)+(L125/('trans factors'!C$11/'trans factors'!C$12)*N125)*O125))))</f>
        <v>0</v>
      </c>
      <c r="R125" s="142">
        <f t="shared" si="10"/>
        <v>0</v>
      </c>
      <c r="S125" s="40"/>
      <c r="T125" s="145"/>
      <c r="U125" s="4"/>
      <c r="V125" s="4"/>
      <c r="W125" s="147"/>
      <c r="X125" s="7"/>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row>
    <row r="126" spans="1:51" ht="15.75" x14ac:dyDescent="0.25">
      <c r="A126" s="39"/>
      <c r="B126" s="79">
        <f>'member info &amp; cost plan amounts'!B126</f>
        <v>0</v>
      </c>
      <c r="C126" s="67">
        <f>'member info &amp; cost plan amounts'!C126</f>
        <v>0</v>
      </c>
      <c r="D126" s="68">
        <f>'member info &amp; cost plan amounts'!D126</f>
        <v>0</v>
      </c>
      <c r="E126" s="191"/>
      <c r="F126" s="143">
        <v>260</v>
      </c>
      <c r="G126" s="84"/>
      <c r="H126" s="74">
        <f>'member info &amp; cost plan amounts'!F126</f>
        <v>5</v>
      </c>
      <c r="I126" s="83">
        <f>'member info &amp; cost plan amounts'!I126</f>
        <v>0</v>
      </c>
      <c r="J126" s="75">
        <f>'member info &amp; cost plan amounts'!J126</f>
        <v>0</v>
      </c>
      <c r="K126" s="76" t="b">
        <f>IF(AND(I126="n",J126="n"),'trans factors'!$C$11,IF(AND(I126="y",J126="n"),'trans factors'!$C$12,IF(AND(I126="y",J126="y"),'trans factors'!$C$12*(1+'trans factors'!$C$13),IF(AND(I126="n",J126="y"),'trans factors'!$C$11*(1+'trans factors'!$C$13)))))</f>
        <v>0</v>
      </c>
      <c r="L126" s="76">
        <f t="shared" si="7"/>
        <v>0</v>
      </c>
      <c r="M126" s="77">
        <f>IF('member info &amp; cost plan amounts'!E126&lt;'trans factors'!C$14,'trans factors'!C$14/'member info &amp; cost plan amounts'!F126,'member info &amp; cost plan amounts'!E126/'member info &amp; cost plan amounts'!F126)*F126</f>
        <v>1716</v>
      </c>
      <c r="N126" s="78">
        <f>IF(I126="y",0,IF(M126&gt;'trans factors'!C$15,M126-'trans factors'!C$15,0))</f>
        <v>0</v>
      </c>
      <c r="O126" s="87">
        <f>'trans factors'!C$18</f>
        <v>1</v>
      </c>
      <c r="P126" s="87" t="str">
        <f t="shared" si="8"/>
        <v/>
      </c>
      <c r="Q126" s="142">
        <f>IF(F126=0,0,IF(F126="","",IF(I126="y",L126*M126*O126,((L126*(M126-N126)*O126)+(L126/('trans factors'!C$11/'trans factors'!C$12)*N126)*O126))))</f>
        <v>0</v>
      </c>
      <c r="R126" s="142">
        <f t="shared" si="10"/>
        <v>0</v>
      </c>
      <c r="S126" s="40"/>
      <c r="T126" s="145"/>
      <c r="U126" s="4"/>
      <c r="V126" s="4"/>
      <c r="W126" s="147"/>
      <c r="X126" s="7"/>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row>
    <row r="127" spans="1:51" ht="15.75" x14ac:dyDescent="0.25">
      <c r="A127" s="39"/>
      <c r="B127" s="79">
        <f>'member info &amp; cost plan amounts'!B127</f>
        <v>0</v>
      </c>
      <c r="C127" s="67">
        <f>'member info &amp; cost plan amounts'!C127</f>
        <v>0</v>
      </c>
      <c r="D127" s="68">
        <f>'member info &amp; cost plan amounts'!D127</f>
        <v>0</v>
      </c>
      <c r="E127" s="191"/>
      <c r="F127" s="143">
        <v>260</v>
      </c>
      <c r="G127" s="84"/>
      <c r="H127" s="74">
        <f>'member info &amp; cost plan amounts'!F127</f>
        <v>5</v>
      </c>
      <c r="I127" s="83">
        <f>'member info &amp; cost plan amounts'!I127</f>
        <v>0</v>
      </c>
      <c r="J127" s="75">
        <f>'member info &amp; cost plan amounts'!J127</f>
        <v>0</v>
      </c>
      <c r="K127" s="76" t="b">
        <f>IF(AND(I127="n",J127="n"),'trans factors'!$C$11,IF(AND(I127="y",J127="n"),'trans factors'!$C$12,IF(AND(I127="y",J127="y"),'trans factors'!$C$12*(1+'trans factors'!$C$13),IF(AND(I127="n",J127="y"),'trans factors'!$C$11*(1+'trans factors'!$C$13)))))</f>
        <v>0</v>
      </c>
      <c r="L127" s="76">
        <f t="shared" si="7"/>
        <v>0</v>
      </c>
      <c r="M127" s="77">
        <f>IF('member info &amp; cost plan amounts'!E127&lt;'trans factors'!C$14,'trans factors'!C$14/'member info &amp; cost plan amounts'!F127,'member info &amp; cost plan amounts'!E127/'member info &amp; cost plan amounts'!F127)*F127</f>
        <v>1716</v>
      </c>
      <c r="N127" s="78">
        <f>IF(I127="y",0,IF(M127&gt;'trans factors'!C$15,M127-'trans factors'!C$15,0))</f>
        <v>0</v>
      </c>
      <c r="O127" s="87">
        <f>'trans factors'!C$18</f>
        <v>1</v>
      </c>
      <c r="P127" s="87" t="str">
        <f t="shared" si="8"/>
        <v/>
      </c>
      <c r="Q127" s="142">
        <f>IF(F127=0,0,IF(F127="","",IF(I127="y",L127*M127*O127,((L127*(M127-N127)*O127)+(L127/('trans factors'!C$11/'trans factors'!C$12)*N127)*O127))))</f>
        <v>0</v>
      </c>
      <c r="R127" s="142">
        <f t="shared" si="10"/>
        <v>0</v>
      </c>
      <c r="S127" s="40"/>
      <c r="T127" s="145"/>
      <c r="U127" s="4"/>
      <c r="V127" s="4"/>
      <c r="W127" s="147"/>
      <c r="X127" s="7"/>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row>
    <row r="128" spans="1:51" ht="15.75" x14ac:dyDescent="0.25">
      <c r="A128" s="39"/>
      <c r="B128" s="79">
        <f>'member info &amp; cost plan amounts'!B128</f>
        <v>0</v>
      </c>
      <c r="C128" s="67">
        <f>'member info &amp; cost plan amounts'!C128</f>
        <v>0</v>
      </c>
      <c r="D128" s="68">
        <f>'member info &amp; cost plan amounts'!D128</f>
        <v>0</v>
      </c>
      <c r="E128" s="191"/>
      <c r="F128" s="143">
        <v>260</v>
      </c>
      <c r="G128" s="84"/>
      <c r="H128" s="74">
        <f>'member info &amp; cost plan amounts'!F128</f>
        <v>5</v>
      </c>
      <c r="I128" s="83">
        <f>'member info &amp; cost plan amounts'!I128</f>
        <v>0</v>
      </c>
      <c r="J128" s="75">
        <f>'member info &amp; cost plan amounts'!J128</f>
        <v>0</v>
      </c>
      <c r="K128" s="76" t="b">
        <f>IF(AND(I128="n",J128="n"),'trans factors'!$C$11,IF(AND(I128="y",J128="n"),'trans factors'!$C$12,IF(AND(I128="y",J128="y"),'trans factors'!$C$12*(1+'trans factors'!$C$13),IF(AND(I128="n",J128="y"),'trans factors'!$C$11*(1+'trans factors'!$C$13)))))</f>
        <v>0</v>
      </c>
      <c r="L128" s="76">
        <f t="shared" si="7"/>
        <v>0</v>
      </c>
      <c r="M128" s="77">
        <f>IF('member info &amp; cost plan amounts'!E128&lt;'trans factors'!C$14,'trans factors'!C$14/'member info &amp; cost plan amounts'!F128,'member info &amp; cost plan amounts'!E128/'member info &amp; cost plan amounts'!F128)*F128</f>
        <v>1716</v>
      </c>
      <c r="N128" s="78">
        <f>IF(I128="y",0,IF(M128&gt;'trans factors'!C$15,M128-'trans factors'!C$15,0))</f>
        <v>0</v>
      </c>
      <c r="O128" s="87">
        <f>'trans factors'!C$18</f>
        <v>1</v>
      </c>
      <c r="P128" s="87" t="str">
        <f t="shared" si="8"/>
        <v/>
      </c>
      <c r="Q128" s="142">
        <f>IF(F128=0,0,IF(F128="","",IF(I128="y",L128*M128*O128,((L128*(M128-N128)*O128)+(L128/('trans factors'!C$11/'trans factors'!C$12)*N128)*O128))))</f>
        <v>0</v>
      </c>
      <c r="R128" s="142">
        <f t="shared" si="10"/>
        <v>0</v>
      </c>
      <c r="S128" s="40"/>
      <c r="T128" s="145"/>
      <c r="U128" s="4"/>
      <c r="V128" s="4"/>
      <c r="W128" s="147"/>
      <c r="X128" s="7"/>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row>
    <row r="129" spans="1:51" ht="15.75" x14ac:dyDescent="0.25">
      <c r="A129" s="39"/>
      <c r="B129" s="79">
        <f>'member info &amp; cost plan amounts'!B129</f>
        <v>0</v>
      </c>
      <c r="C129" s="67">
        <f>'member info &amp; cost plan amounts'!C129</f>
        <v>0</v>
      </c>
      <c r="D129" s="68">
        <f>'member info &amp; cost plan amounts'!D129</f>
        <v>0</v>
      </c>
      <c r="E129" s="191"/>
      <c r="F129" s="143">
        <v>260</v>
      </c>
      <c r="G129" s="84"/>
      <c r="H129" s="74">
        <f>'member info &amp; cost plan amounts'!F129</f>
        <v>5</v>
      </c>
      <c r="I129" s="83">
        <f>'member info &amp; cost plan amounts'!I129</f>
        <v>0</v>
      </c>
      <c r="J129" s="75">
        <f>'member info &amp; cost plan amounts'!J129</f>
        <v>0</v>
      </c>
      <c r="K129" s="76" t="b">
        <f>IF(AND(I129="n",J129="n"),'trans factors'!$C$11,IF(AND(I129="y",J129="n"),'trans factors'!$C$12,IF(AND(I129="y",J129="y"),'trans factors'!$C$12*(1+'trans factors'!$C$13),IF(AND(I129="n",J129="y"),'trans factors'!$C$11*(1+'trans factors'!$C$13)))))</f>
        <v>0</v>
      </c>
      <c r="L129" s="76">
        <f t="shared" si="7"/>
        <v>0</v>
      </c>
      <c r="M129" s="77">
        <f>IF('member info &amp; cost plan amounts'!E129&lt;'trans factors'!C$14,'trans factors'!C$14/'member info &amp; cost plan amounts'!F129,'member info &amp; cost plan amounts'!E129/'member info &amp; cost plan amounts'!F129)*F129</f>
        <v>1716</v>
      </c>
      <c r="N129" s="78">
        <f>IF(I129="y",0,IF(M129&gt;'trans factors'!C$15,M129-'trans factors'!C$15,0))</f>
        <v>0</v>
      </c>
      <c r="O129" s="87">
        <f>'trans factors'!C$18</f>
        <v>1</v>
      </c>
      <c r="P129" s="87" t="str">
        <f t="shared" si="8"/>
        <v/>
      </c>
      <c r="Q129" s="142">
        <f>IF(F129=0,0,IF(F129="","",IF(I129="y",L129*M129*O129,((L129*(M129-N129)*O129)+(L129/('trans factors'!C$11/'trans factors'!C$12)*N129)*O129))))</f>
        <v>0</v>
      </c>
      <c r="R129" s="142">
        <f t="shared" si="10"/>
        <v>0</v>
      </c>
      <c r="S129" s="40"/>
      <c r="T129" s="145"/>
      <c r="U129" s="4"/>
      <c r="V129" s="4"/>
      <c r="W129" s="147"/>
      <c r="X129" s="7"/>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row>
    <row r="130" spans="1:51" ht="15.75" x14ac:dyDescent="0.25">
      <c r="A130" s="39"/>
      <c r="B130" s="79">
        <f>'member info &amp; cost plan amounts'!B130</f>
        <v>0</v>
      </c>
      <c r="C130" s="67">
        <f>'member info &amp; cost plan amounts'!C130</f>
        <v>0</v>
      </c>
      <c r="D130" s="68">
        <f>'member info &amp; cost plan amounts'!D130</f>
        <v>0</v>
      </c>
      <c r="E130" s="191"/>
      <c r="F130" s="143">
        <v>260</v>
      </c>
      <c r="G130" s="84"/>
      <c r="H130" s="74">
        <f>'member info &amp; cost plan amounts'!F130</f>
        <v>5</v>
      </c>
      <c r="I130" s="83">
        <f>'member info &amp; cost plan amounts'!I130</f>
        <v>0</v>
      </c>
      <c r="J130" s="75">
        <f>'member info &amp; cost plan amounts'!J130</f>
        <v>0</v>
      </c>
      <c r="K130" s="76" t="b">
        <f>IF(AND(I130="n",J130="n"),'trans factors'!$C$11,IF(AND(I130="y",J130="n"),'trans factors'!$C$12,IF(AND(I130="y",J130="y"),'trans factors'!$C$12*(1+'trans factors'!$C$13),IF(AND(I130="n",J130="y"),'trans factors'!$C$11*(1+'trans factors'!$C$13)))))</f>
        <v>0</v>
      </c>
      <c r="L130" s="76">
        <f t="shared" si="7"/>
        <v>0</v>
      </c>
      <c r="M130" s="77">
        <f>IF('member info &amp; cost plan amounts'!E130&lt;'trans factors'!C$14,'trans factors'!C$14/'member info &amp; cost plan amounts'!F130,'member info &amp; cost plan amounts'!E130/'member info &amp; cost plan amounts'!F130)*F130</f>
        <v>1716</v>
      </c>
      <c r="N130" s="78">
        <f>IF(I130="y",0,IF(M130&gt;'trans factors'!C$15,M130-'trans factors'!C$15,0))</f>
        <v>0</v>
      </c>
      <c r="O130" s="87">
        <f>'trans factors'!C$18</f>
        <v>1</v>
      </c>
      <c r="P130" s="87" t="str">
        <f t="shared" si="8"/>
        <v/>
      </c>
      <c r="Q130" s="142">
        <f>IF(F130=0,0,IF(F130="","",IF(I130="y",L130*M130*O130,((L130*(M130-N130)*O130)+(L130/('trans factors'!C$11/'trans factors'!C$12)*N130)*O130))))</f>
        <v>0</v>
      </c>
      <c r="R130" s="142">
        <f t="shared" si="10"/>
        <v>0</v>
      </c>
      <c r="S130" s="40"/>
      <c r="T130" s="145"/>
      <c r="U130" s="4"/>
      <c r="V130" s="4"/>
      <c r="W130" s="147"/>
      <c r="X130" s="7"/>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row>
    <row r="131" spans="1:51" ht="15.75" x14ac:dyDescent="0.25">
      <c r="A131" s="39"/>
      <c r="B131" s="79">
        <f>'member info &amp; cost plan amounts'!B131</f>
        <v>0</v>
      </c>
      <c r="C131" s="67">
        <f>'member info &amp; cost plan amounts'!C131</f>
        <v>0</v>
      </c>
      <c r="D131" s="68">
        <f>'member info &amp; cost plan amounts'!D131</f>
        <v>0</v>
      </c>
      <c r="E131" s="191"/>
      <c r="F131" s="143">
        <v>260</v>
      </c>
      <c r="G131" s="84"/>
      <c r="H131" s="74">
        <f>'member info &amp; cost plan amounts'!F131</f>
        <v>5</v>
      </c>
      <c r="I131" s="83">
        <f>'member info &amp; cost plan amounts'!I131</f>
        <v>0</v>
      </c>
      <c r="J131" s="75">
        <f>'member info &amp; cost plan amounts'!J131</f>
        <v>0</v>
      </c>
      <c r="K131" s="76" t="b">
        <f>IF(AND(I131="n",J131="n"),'trans factors'!$C$11,IF(AND(I131="y",J131="n"),'trans factors'!$C$12,IF(AND(I131="y",J131="y"),'trans factors'!$C$12*(1+'trans factors'!$C$13),IF(AND(I131="n",J131="y"),'trans factors'!$C$11*(1+'trans factors'!$C$13)))))</f>
        <v>0</v>
      </c>
      <c r="L131" s="76">
        <f t="shared" si="7"/>
        <v>0</v>
      </c>
      <c r="M131" s="77">
        <f>IF('member info &amp; cost plan amounts'!E131&lt;'trans factors'!C$14,'trans factors'!C$14/'member info &amp; cost plan amounts'!F131,'member info &amp; cost plan amounts'!E131/'member info &amp; cost plan amounts'!F131)*F131</f>
        <v>1716</v>
      </c>
      <c r="N131" s="78">
        <f>IF(I131="y",0,IF(M131&gt;'trans factors'!C$15,M131-'trans factors'!C$15,0))</f>
        <v>0</v>
      </c>
      <c r="O131" s="87">
        <f>'trans factors'!C$18</f>
        <v>1</v>
      </c>
      <c r="P131" s="87" t="str">
        <f t="shared" si="8"/>
        <v/>
      </c>
      <c r="Q131" s="142">
        <f>IF(F131=0,0,IF(F131="","",IF(I131="y",L131*M131*O131,((L131*(M131-N131)*O131)+(L131/('trans factors'!C$11/'trans factors'!C$12)*N131)*O131))))</f>
        <v>0</v>
      </c>
      <c r="R131" s="142">
        <f t="shared" si="10"/>
        <v>0</v>
      </c>
      <c r="S131" s="40"/>
      <c r="T131" s="145"/>
      <c r="U131" s="4"/>
      <c r="V131" s="4"/>
      <c r="W131" s="147"/>
      <c r="X131" s="7"/>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row>
    <row r="132" spans="1:51" ht="15.75" x14ac:dyDescent="0.25">
      <c r="A132" s="39"/>
      <c r="B132" s="79">
        <f>'member info &amp; cost plan amounts'!B132</f>
        <v>0</v>
      </c>
      <c r="C132" s="67">
        <f>'member info &amp; cost plan amounts'!C132</f>
        <v>0</v>
      </c>
      <c r="D132" s="68">
        <f>'member info &amp; cost plan amounts'!D132</f>
        <v>0</v>
      </c>
      <c r="E132" s="191"/>
      <c r="F132" s="143">
        <v>260</v>
      </c>
      <c r="G132" s="84"/>
      <c r="H132" s="74">
        <f>'member info &amp; cost plan amounts'!F132</f>
        <v>5</v>
      </c>
      <c r="I132" s="83">
        <f>'member info &amp; cost plan amounts'!I132</f>
        <v>0</v>
      </c>
      <c r="J132" s="75">
        <f>'member info &amp; cost plan amounts'!J132</f>
        <v>0</v>
      </c>
      <c r="K132" s="76" t="b">
        <f>IF(AND(I132="n",J132="n"),'trans factors'!$C$11,IF(AND(I132="y",J132="n"),'trans factors'!$C$12,IF(AND(I132="y",J132="y"),'trans factors'!$C$12*(1+'trans factors'!$C$13),IF(AND(I132="n",J132="y"),'trans factors'!$C$11*(1+'trans factors'!$C$13)))))</f>
        <v>0</v>
      </c>
      <c r="L132" s="76">
        <f t="shared" si="7"/>
        <v>0</v>
      </c>
      <c r="M132" s="77">
        <f>IF('member info &amp; cost plan amounts'!E132&lt;'trans factors'!C$14,'trans factors'!C$14/'member info &amp; cost plan amounts'!F132,'member info &amp; cost plan amounts'!E132/'member info &amp; cost plan amounts'!F132)*F132</f>
        <v>1716</v>
      </c>
      <c r="N132" s="78">
        <f>IF(I132="y",0,IF(M132&gt;'trans factors'!C$15,M132-'trans factors'!C$15,0))</f>
        <v>0</v>
      </c>
      <c r="O132" s="87">
        <f>'trans factors'!C$18</f>
        <v>1</v>
      </c>
      <c r="P132" s="87" t="str">
        <f t="shared" si="8"/>
        <v/>
      </c>
      <c r="Q132" s="142">
        <f>IF(F132=0,0,IF(F132="","",IF(I132="y",L132*M132*O132,((L132*(M132-N132)*O132)+(L132/('trans factors'!C$11/'trans factors'!C$12)*N132)*O132))))</f>
        <v>0</v>
      </c>
      <c r="R132" s="142">
        <f t="shared" si="10"/>
        <v>0</v>
      </c>
      <c r="S132" s="40"/>
      <c r="T132" s="145"/>
      <c r="U132" s="4"/>
      <c r="V132" s="4"/>
      <c r="W132" s="147"/>
      <c r="X132" s="7"/>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row>
    <row r="133" spans="1:51" ht="15.75" x14ac:dyDescent="0.25">
      <c r="A133" s="39"/>
      <c r="B133" s="79">
        <f>'member info &amp; cost plan amounts'!B133</f>
        <v>0</v>
      </c>
      <c r="C133" s="67">
        <f>'member info &amp; cost plan amounts'!C133</f>
        <v>0</v>
      </c>
      <c r="D133" s="68">
        <f>'member info &amp; cost plan amounts'!D133</f>
        <v>0</v>
      </c>
      <c r="E133" s="191"/>
      <c r="F133" s="143">
        <v>260</v>
      </c>
      <c r="G133" s="84"/>
      <c r="H133" s="74">
        <f>'member info &amp; cost plan amounts'!F133</f>
        <v>5</v>
      </c>
      <c r="I133" s="83">
        <f>'member info &amp; cost plan amounts'!I133</f>
        <v>0</v>
      </c>
      <c r="J133" s="75">
        <f>'member info &amp; cost plan amounts'!J133</f>
        <v>0</v>
      </c>
      <c r="K133" s="76" t="b">
        <f>IF(AND(I133="n",J133="n"),'trans factors'!$C$11,IF(AND(I133="y",J133="n"),'trans factors'!$C$12,IF(AND(I133="y",J133="y"),'trans factors'!$C$12*(1+'trans factors'!$C$13),IF(AND(I133="n",J133="y"),'trans factors'!$C$11*(1+'trans factors'!$C$13)))))</f>
        <v>0</v>
      </c>
      <c r="L133" s="76">
        <f t="shared" si="7"/>
        <v>0</v>
      </c>
      <c r="M133" s="77">
        <f>IF('member info &amp; cost plan amounts'!E133&lt;'trans factors'!C$14,'trans factors'!C$14/'member info &amp; cost plan amounts'!F133,'member info &amp; cost plan amounts'!E133/'member info &amp; cost plan amounts'!F133)*F133</f>
        <v>1716</v>
      </c>
      <c r="N133" s="78">
        <f>IF(I133="y",0,IF(M133&gt;'trans factors'!C$15,M133-'trans factors'!C$15,0))</f>
        <v>0</v>
      </c>
      <c r="O133" s="87">
        <f>'trans factors'!C$18</f>
        <v>1</v>
      </c>
      <c r="P133" s="87" t="str">
        <f t="shared" si="8"/>
        <v/>
      </c>
      <c r="Q133" s="142">
        <f>IF(F133=0,0,IF(F133="","",IF(I133="y",L133*M133*O133,((L133*(M133-N133)*O133)+(L133/('trans factors'!C$11/'trans factors'!C$12)*N133)*O133))))</f>
        <v>0</v>
      </c>
      <c r="R133" s="142">
        <f t="shared" si="10"/>
        <v>0</v>
      </c>
      <c r="S133" s="40"/>
      <c r="T133" s="145"/>
      <c r="U133" s="4"/>
      <c r="V133" s="4"/>
      <c r="W133" s="147"/>
      <c r="X133" s="7"/>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row>
    <row r="134" spans="1:51" ht="15.75" x14ac:dyDescent="0.25">
      <c r="A134" s="39"/>
      <c r="B134" s="79">
        <f>'member info &amp; cost plan amounts'!B134</f>
        <v>0</v>
      </c>
      <c r="C134" s="67">
        <f>'member info &amp; cost plan amounts'!C134</f>
        <v>0</v>
      </c>
      <c r="D134" s="68">
        <f>'member info &amp; cost plan amounts'!D134</f>
        <v>0</v>
      </c>
      <c r="E134" s="191"/>
      <c r="F134" s="143">
        <v>260</v>
      </c>
      <c r="G134" s="84"/>
      <c r="H134" s="74">
        <f>'member info &amp; cost plan amounts'!F134</f>
        <v>5</v>
      </c>
      <c r="I134" s="83">
        <f>'member info &amp; cost plan amounts'!I134</f>
        <v>0</v>
      </c>
      <c r="J134" s="75">
        <f>'member info &amp; cost plan amounts'!J134</f>
        <v>0</v>
      </c>
      <c r="K134" s="76" t="b">
        <f>IF(AND(I134="n",J134="n"),'trans factors'!$C$11,IF(AND(I134="y",J134="n"),'trans factors'!$C$12,IF(AND(I134="y",J134="y"),'trans factors'!$C$12*(1+'trans factors'!$C$13),IF(AND(I134="n",J134="y"),'trans factors'!$C$11*(1+'trans factors'!$C$13)))))</f>
        <v>0</v>
      </c>
      <c r="L134" s="76">
        <f t="shared" si="7"/>
        <v>0</v>
      </c>
      <c r="M134" s="77">
        <f>IF('member info &amp; cost plan amounts'!E134&lt;'trans factors'!C$14,'trans factors'!C$14/'member info &amp; cost plan amounts'!F134,'member info &amp; cost plan amounts'!E134/'member info &amp; cost plan amounts'!F134)*F134</f>
        <v>1716</v>
      </c>
      <c r="N134" s="78">
        <f>IF(I134="y",0,IF(M134&gt;'trans factors'!C$15,M134-'trans factors'!C$15,0))</f>
        <v>0</v>
      </c>
      <c r="O134" s="87">
        <f>'trans factors'!C$18</f>
        <v>1</v>
      </c>
      <c r="P134" s="87" t="str">
        <f t="shared" si="8"/>
        <v/>
      </c>
      <c r="Q134" s="142">
        <f>IF(F134=0,0,IF(F134="","",IF(I134="y",L134*M134*O134,((L134*(M134-N134)*O134)+(L134/('trans factors'!C$11/'trans factors'!C$12)*N134)*O134))))</f>
        <v>0</v>
      </c>
      <c r="R134" s="142">
        <f t="shared" si="10"/>
        <v>0</v>
      </c>
      <c r="S134" s="40"/>
      <c r="T134" s="145"/>
      <c r="U134" s="4"/>
      <c r="V134" s="4"/>
      <c r="W134" s="147"/>
      <c r="X134" s="7"/>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row>
    <row r="135" spans="1:51" ht="15.75" x14ac:dyDescent="0.25">
      <c r="A135" s="39"/>
      <c r="B135" s="79">
        <f>'member info &amp; cost plan amounts'!B135</f>
        <v>0</v>
      </c>
      <c r="C135" s="67">
        <f>'member info &amp; cost plan amounts'!C135</f>
        <v>0</v>
      </c>
      <c r="D135" s="68">
        <f>'member info &amp; cost plan amounts'!D135</f>
        <v>0</v>
      </c>
      <c r="E135" s="191"/>
      <c r="F135" s="143">
        <v>260</v>
      </c>
      <c r="G135" s="84"/>
      <c r="H135" s="74">
        <f>'member info &amp; cost plan amounts'!F135</f>
        <v>5</v>
      </c>
      <c r="I135" s="83">
        <f>'member info &amp; cost plan amounts'!I135</f>
        <v>0</v>
      </c>
      <c r="J135" s="75">
        <f>'member info &amp; cost plan amounts'!J135</f>
        <v>0</v>
      </c>
      <c r="K135" s="76" t="b">
        <f>IF(AND(I135="n",J135="n"),'trans factors'!$C$11,IF(AND(I135="y",J135="n"),'trans factors'!$C$12,IF(AND(I135="y",J135="y"),'trans factors'!$C$12*(1+'trans factors'!$C$13),IF(AND(I135="n",J135="y"),'trans factors'!$C$11*(1+'trans factors'!$C$13)))))</f>
        <v>0</v>
      </c>
      <c r="L135" s="76">
        <f t="shared" ref="L135" si="11">ROUND(K135, 3)</f>
        <v>0</v>
      </c>
      <c r="M135" s="77">
        <f>IF('member info &amp; cost plan amounts'!E135&lt;'trans factors'!C$14,'trans factors'!C$14/'member info &amp; cost plan amounts'!F135,'member info &amp; cost plan amounts'!E135/'member info &amp; cost plan amounts'!F135)*F135</f>
        <v>1716</v>
      </c>
      <c r="N135" s="78">
        <f>IF(I135="y",0,IF(M135&gt;'trans factors'!C$15,M135-'trans factors'!C$15,0))</f>
        <v>0</v>
      </c>
      <c r="O135" s="87">
        <f>'trans factors'!C$18</f>
        <v>1</v>
      </c>
      <c r="P135" s="87" t="str">
        <f t="shared" ref="P135" si="12">IF(AND(I135="n",J135="n"),$T$145,IF(AND(I135="n",J135="y"),$T$146,IF(AND(I135="y",J135="n"),$T$144,IF(AND(I135="y",J135="y"),$T$147,""))))</f>
        <v/>
      </c>
      <c r="Q135" s="142">
        <f>IF(F135=0,0,IF(F135="","",IF(I135="y",L135*M135*O135,((L135*(M135-N135)*O135)+(L135/('trans factors'!C$11/'trans factors'!C$12)*N135)*O135))))</f>
        <v>0</v>
      </c>
      <c r="R135" s="142">
        <f t="shared" si="10"/>
        <v>0</v>
      </c>
      <c r="S135" s="40"/>
      <c r="T135" s="145"/>
      <c r="U135" s="4"/>
      <c r="V135" s="4"/>
      <c r="W135" s="147"/>
      <c r="X135" s="7"/>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row>
    <row r="136" spans="1:51" ht="15.75" x14ac:dyDescent="0.25">
      <c r="A136" s="39"/>
      <c r="B136" s="79">
        <f>'member info &amp; cost plan amounts'!B136</f>
        <v>0</v>
      </c>
      <c r="C136" s="67">
        <f>'member info &amp; cost plan amounts'!C136</f>
        <v>0</v>
      </c>
      <c r="D136" s="68">
        <f>'member info &amp; cost plan amounts'!D136</f>
        <v>0</v>
      </c>
      <c r="E136" s="191"/>
      <c r="F136" s="143">
        <v>260</v>
      </c>
      <c r="G136" s="84"/>
      <c r="H136" s="74">
        <f>'member info &amp; cost plan amounts'!F136</f>
        <v>5</v>
      </c>
      <c r="I136" s="83">
        <f>'member info &amp; cost plan amounts'!I136</f>
        <v>0</v>
      </c>
      <c r="J136" s="75">
        <f>'member info &amp; cost plan amounts'!J136</f>
        <v>0</v>
      </c>
      <c r="K136" s="76" t="b">
        <f>IF(AND(I136="n",J136="n"),'trans factors'!$C$11,IF(AND(I136="y",J136="n"),'trans factors'!$C$12,IF(AND(I136="y",J136="y"),'trans factors'!$C$12*(1+'trans factors'!$C$13),IF(AND(I136="n",J136="y"),'trans factors'!$C$11*(1+'trans factors'!$C$13)))))</f>
        <v>0</v>
      </c>
      <c r="L136" s="76">
        <f t="shared" ref="L136:L158" si="13">ROUND(K136, 3)</f>
        <v>0</v>
      </c>
      <c r="M136" s="77">
        <f>IF('member info &amp; cost plan amounts'!E136&lt;'trans factors'!C$14,'trans factors'!C$14/'member info &amp; cost plan amounts'!F136,'member info &amp; cost plan amounts'!E136/'member info &amp; cost plan amounts'!F136)*F136</f>
        <v>1716</v>
      </c>
      <c r="N136" s="78">
        <f>IF(I136="y",0,IF(M136&gt;'trans factors'!C$15,M136-'trans factors'!C$15,0))</f>
        <v>0</v>
      </c>
      <c r="O136" s="87">
        <f>'trans factors'!C$18</f>
        <v>1</v>
      </c>
      <c r="P136" s="87" t="str">
        <f t="shared" ref="P136:P158" si="14">IF(AND(I136="n",J136="n"),$T$145,IF(AND(I136="n",J136="y"),$T$146,IF(AND(I136="y",J136="n"),$T$144,IF(AND(I136="y",J136="y"),$T$147,""))))</f>
        <v/>
      </c>
      <c r="Q136" s="142">
        <f>IF(F136=0,0,IF(F136="","",IF(I136="y",L136*M136*O136,((L136*(M136-N136)*O136)+(L136/('trans factors'!C$11/'trans factors'!C$12)*N136)*O136))))</f>
        <v>0</v>
      </c>
      <c r="R136" s="142">
        <f t="shared" si="10"/>
        <v>0</v>
      </c>
      <c r="S136" s="40"/>
      <c r="T136" s="145"/>
      <c r="U136" s="4"/>
      <c r="V136" s="95"/>
      <c r="W136" s="148"/>
      <c r="X136" s="7"/>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row>
    <row r="137" spans="1:51" ht="15.75" x14ac:dyDescent="0.25">
      <c r="A137" s="39"/>
      <c r="B137" s="79">
        <f>'member info &amp; cost plan amounts'!B137</f>
        <v>0</v>
      </c>
      <c r="C137" s="67">
        <f>'member info &amp; cost plan amounts'!C137</f>
        <v>0</v>
      </c>
      <c r="D137" s="68">
        <f>'member info &amp; cost plan amounts'!D137</f>
        <v>0</v>
      </c>
      <c r="E137" s="191"/>
      <c r="F137" s="143">
        <v>260</v>
      </c>
      <c r="G137" s="84"/>
      <c r="H137" s="74">
        <f>'member info &amp; cost plan amounts'!F137</f>
        <v>5</v>
      </c>
      <c r="I137" s="83">
        <f>'member info &amp; cost plan amounts'!I137</f>
        <v>0</v>
      </c>
      <c r="J137" s="75">
        <f>'member info &amp; cost plan amounts'!J137</f>
        <v>0</v>
      </c>
      <c r="K137" s="76" t="b">
        <f>IF(AND(I137="n",J137="n"),'trans factors'!$C$11,IF(AND(I137="y",J137="n"),'trans factors'!$C$12,IF(AND(I137="y",J137="y"),'trans factors'!$C$12*(1+'trans factors'!$C$13),IF(AND(I137="n",J137="y"),'trans factors'!$C$11*(1+'trans factors'!$C$13)))))</f>
        <v>0</v>
      </c>
      <c r="L137" s="76">
        <f t="shared" si="13"/>
        <v>0</v>
      </c>
      <c r="M137" s="77">
        <f>IF('member info &amp; cost plan amounts'!E137&lt;'trans factors'!C$14,'trans factors'!C$14/'member info &amp; cost plan amounts'!F137,'member info &amp; cost plan amounts'!E137/'member info &amp; cost plan amounts'!F137)*F137</f>
        <v>1716</v>
      </c>
      <c r="N137" s="78">
        <f>IF(I137="y",0,IF(M137&gt;'trans factors'!C$15,M137-'trans factors'!C$15,0))</f>
        <v>0</v>
      </c>
      <c r="O137" s="87">
        <f>'trans factors'!C$18</f>
        <v>1</v>
      </c>
      <c r="P137" s="87" t="str">
        <f t="shared" si="14"/>
        <v/>
      </c>
      <c r="Q137" s="142">
        <f>IF(F137=0,0,IF(F137="","",IF(I137="y",L137*M137*O137,((L137*(M137-N137)*O137)+(L137/('trans factors'!C$11/'trans factors'!C$12)*N137)*O137))))</f>
        <v>0</v>
      </c>
      <c r="R137" s="142">
        <f t="shared" si="10"/>
        <v>0</v>
      </c>
      <c r="S137" s="40"/>
      <c r="T137" s="145"/>
      <c r="U137" s="4"/>
      <c r="V137" s="4"/>
      <c r="W137" s="149"/>
      <c r="X137" s="7"/>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row>
    <row r="138" spans="1:51" ht="15.75" x14ac:dyDescent="0.25">
      <c r="A138" s="39"/>
      <c r="B138" s="79">
        <f>'member info &amp; cost plan amounts'!B138</f>
        <v>0</v>
      </c>
      <c r="C138" s="67">
        <f>'member info &amp; cost plan amounts'!C138</f>
        <v>0</v>
      </c>
      <c r="D138" s="68">
        <f>'member info &amp; cost plan amounts'!D138</f>
        <v>0</v>
      </c>
      <c r="E138" s="191"/>
      <c r="F138" s="143">
        <v>260</v>
      </c>
      <c r="G138" s="84"/>
      <c r="H138" s="74">
        <f>'member info &amp; cost plan amounts'!F138</f>
        <v>5</v>
      </c>
      <c r="I138" s="83">
        <f>'member info &amp; cost plan amounts'!I138</f>
        <v>0</v>
      </c>
      <c r="J138" s="75">
        <f>'member info &amp; cost plan amounts'!J138</f>
        <v>0</v>
      </c>
      <c r="K138" s="76" t="b">
        <f>IF(AND(I138="n",J138="n"),'trans factors'!$C$11,IF(AND(I138="y",J138="n"),'trans factors'!$C$12,IF(AND(I138="y",J138="y"),'trans factors'!$C$12*(1+'trans factors'!$C$13),IF(AND(I138="n",J138="y"),'trans factors'!$C$11*(1+'trans factors'!$C$13)))))</f>
        <v>0</v>
      </c>
      <c r="L138" s="76">
        <f t="shared" si="13"/>
        <v>0</v>
      </c>
      <c r="M138" s="77">
        <f>IF('member info &amp; cost plan amounts'!E138&lt;'trans factors'!C$14,'trans factors'!C$14/'member info &amp; cost plan amounts'!F138,'member info &amp; cost plan amounts'!E138/'member info &amp; cost plan amounts'!F138)*F138</f>
        <v>1716</v>
      </c>
      <c r="N138" s="78">
        <f>IF(I138="y",0,IF(M138&gt;'trans factors'!C$15,M138-'trans factors'!C$15,0))</f>
        <v>0</v>
      </c>
      <c r="O138" s="87">
        <f>'trans factors'!C$18</f>
        <v>1</v>
      </c>
      <c r="P138" s="87" t="str">
        <f t="shared" si="14"/>
        <v/>
      </c>
      <c r="Q138" s="142">
        <f>IF(F138=0,0,IF(F138="","",IF(I138="y",L138*M138*O138,((L138*(M138-N138)*O138)+(L138/('trans factors'!C$11/'trans factors'!C$12)*N138)*O138))))</f>
        <v>0</v>
      </c>
      <c r="R138" s="142">
        <f t="shared" ref="R138:R158" si="15">IF(E138=1,Q138/12,0)</f>
        <v>0</v>
      </c>
      <c r="S138" s="40"/>
      <c r="T138" s="145"/>
      <c r="U138" s="4"/>
      <c r="V138" s="4"/>
      <c r="W138" s="149"/>
      <c r="X138" s="7"/>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row>
    <row r="139" spans="1:51" ht="15.75" x14ac:dyDescent="0.25">
      <c r="A139" s="39"/>
      <c r="B139" s="79">
        <f>'member info &amp; cost plan amounts'!B139</f>
        <v>0</v>
      </c>
      <c r="C139" s="67">
        <f>'member info &amp; cost plan amounts'!C139</f>
        <v>0</v>
      </c>
      <c r="D139" s="68">
        <f>'member info &amp; cost plan amounts'!D139</f>
        <v>0</v>
      </c>
      <c r="E139" s="191"/>
      <c r="F139" s="143">
        <v>260</v>
      </c>
      <c r="G139" s="84"/>
      <c r="H139" s="74">
        <f>'member info &amp; cost plan amounts'!F139</f>
        <v>5</v>
      </c>
      <c r="I139" s="83">
        <f>'member info &amp; cost plan amounts'!I139</f>
        <v>0</v>
      </c>
      <c r="J139" s="75">
        <f>'member info &amp; cost plan amounts'!J139</f>
        <v>0</v>
      </c>
      <c r="K139" s="76" t="b">
        <f>IF(AND(I139="n",J139="n"),'trans factors'!$C$11,IF(AND(I139="y",J139="n"),'trans factors'!$C$12,IF(AND(I139="y",J139="y"),'trans factors'!$C$12*(1+'trans factors'!$C$13),IF(AND(I139="n",J139="y"),'trans factors'!$C$11*(1+'trans factors'!$C$13)))))</f>
        <v>0</v>
      </c>
      <c r="L139" s="76">
        <f t="shared" si="13"/>
        <v>0</v>
      </c>
      <c r="M139" s="77">
        <f>IF('member info &amp; cost plan amounts'!E139&lt;'trans factors'!C$14,'trans factors'!C$14/'member info &amp; cost plan amounts'!F139,'member info &amp; cost plan amounts'!E139/'member info &amp; cost plan amounts'!F139)*F139</f>
        <v>1716</v>
      </c>
      <c r="N139" s="78">
        <f>IF(I139="y",0,IF(M139&gt;'trans factors'!C$15,M139-'trans factors'!C$15,0))</f>
        <v>0</v>
      </c>
      <c r="O139" s="87">
        <f>'trans factors'!C$18</f>
        <v>1</v>
      </c>
      <c r="P139" s="87" t="str">
        <f t="shared" si="14"/>
        <v/>
      </c>
      <c r="Q139" s="142">
        <f>IF(F139=0,0,IF(F139="","",IF(I139="y",L139*M139*O139,((L139*(M139-N139)*O139)+(L139/('trans factors'!C$11/'trans factors'!C$12)*N139)*O139))))</f>
        <v>0</v>
      </c>
      <c r="R139" s="142">
        <f t="shared" si="15"/>
        <v>0</v>
      </c>
      <c r="S139" s="40"/>
      <c r="T139" s="145"/>
      <c r="U139" s="4"/>
      <c r="V139" s="4"/>
      <c r="W139" s="12"/>
      <c r="X139" s="7"/>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row>
    <row r="140" spans="1:51" ht="15.75" x14ac:dyDescent="0.25">
      <c r="A140" s="39"/>
      <c r="B140" s="79">
        <f>'member info &amp; cost plan amounts'!B140</f>
        <v>0</v>
      </c>
      <c r="C140" s="67">
        <f>'member info &amp; cost plan amounts'!C140</f>
        <v>0</v>
      </c>
      <c r="D140" s="68">
        <f>'member info &amp; cost plan amounts'!D140</f>
        <v>0</v>
      </c>
      <c r="E140" s="191"/>
      <c r="F140" s="143">
        <v>260</v>
      </c>
      <c r="G140" s="84"/>
      <c r="H140" s="74">
        <f>'member info &amp; cost plan amounts'!F140</f>
        <v>5</v>
      </c>
      <c r="I140" s="83">
        <f>'member info &amp; cost plan amounts'!I140</f>
        <v>0</v>
      </c>
      <c r="J140" s="75">
        <f>'member info &amp; cost plan amounts'!J140</f>
        <v>0</v>
      </c>
      <c r="K140" s="76" t="b">
        <f>IF(AND(I140="n",J140="n"),'trans factors'!$C$11,IF(AND(I140="y",J140="n"),'trans factors'!$C$12,IF(AND(I140="y",J140="y"),'trans factors'!$C$12*(1+'trans factors'!$C$13),IF(AND(I140="n",J140="y"),'trans factors'!$C$11*(1+'trans factors'!$C$13)))))</f>
        <v>0</v>
      </c>
      <c r="L140" s="76">
        <f t="shared" si="13"/>
        <v>0</v>
      </c>
      <c r="M140" s="77">
        <f>IF('member info &amp; cost plan amounts'!E140&lt;'trans factors'!C$14,'trans factors'!C$14/'member info &amp; cost plan amounts'!F140,'member info &amp; cost plan amounts'!E140/'member info &amp; cost plan amounts'!F140)*F140</f>
        <v>1716</v>
      </c>
      <c r="N140" s="78">
        <f>IF(I140="y",0,IF(M140&gt;'trans factors'!C$15,M140-'trans factors'!C$15,0))</f>
        <v>0</v>
      </c>
      <c r="O140" s="87">
        <f>'trans factors'!C$18</f>
        <v>1</v>
      </c>
      <c r="P140" s="87" t="str">
        <f t="shared" si="14"/>
        <v/>
      </c>
      <c r="Q140" s="142">
        <f>IF(F140=0,0,IF(F140="","",IF(I140="y",L140*M140*O140,((L140*(M140-N140)*O140)+(L140/('trans factors'!C$11/'trans factors'!C$12)*N140)*O140))))</f>
        <v>0</v>
      </c>
      <c r="R140" s="142">
        <f t="shared" si="15"/>
        <v>0</v>
      </c>
      <c r="S140" s="40"/>
      <c r="T140" s="145"/>
      <c r="U140" s="4"/>
      <c r="V140" s="4"/>
      <c r="W140" s="12"/>
      <c r="X140" s="7"/>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row>
    <row r="141" spans="1:51" ht="15.75" x14ac:dyDescent="0.25">
      <c r="A141" s="39"/>
      <c r="B141" s="79">
        <f>'member info &amp; cost plan amounts'!B141</f>
        <v>0</v>
      </c>
      <c r="C141" s="67">
        <f>'member info &amp; cost plan amounts'!C141</f>
        <v>0</v>
      </c>
      <c r="D141" s="68">
        <f>'member info &amp; cost plan amounts'!D141</f>
        <v>0</v>
      </c>
      <c r="E141" s="191"/>
      <c r="F141" s="143">
        <v>260</v>
      </c>
      <c r="G141" s="84"/>
      <c r="H141" s="74">
        <f>'member info &amp; cost plan amounts'!F141</f>
        <v>5</v>
      </c>
      <c r="I141" s="83">
        <f>'member info &amp; cost plan amounts'!I141</f>
        <v>0</v>
      </c>
      <c r="J141" s="75">
        <f>'member info &amp; cost plan amounts'!J141</f>
        <v>0</v>
      </c>
      <c r="K141" s="76" t="b">
        <f>IF(AND(I141="n",J141="n"),'trans factors'!$C$11,IF(AND(I141="y",J141="n"),'trans factors'!$C$12,IF(AND(I141="y",J141="y"),'trans factors'!$C$12*(1+'trans factors'!$C$13),IF(AND(I141="n",J141="y"),'trans factors'!$C$11*(1+'trans factors'!$C$13)))))</f>
        <v>0</v>
      </c>
      <c r="L141" s="76">
        <f t="shared" si="13"/>
        <v>0</v>
      </c>
      <c r="M141" s="77">
        <f>IF('member info &amp; cost plan amounts'!E141&lt;'trans factors'!C$14,'trans factors'!C$14/'member info &amp; cost plan amounts'!F141,'member info &amp; cost plan amounts'!E141/'member info &amp; cost plan amounts'!F141)*F141</f>
        <v>1716</v>
      </c>
      <c r="N141" s="78">
        <f>IF(I141="y",0,IF(M141&gt;'trans factors'!C$15,M141-'trans factors'!C$15,0))</f>
        <v>0</v>
      </c>
      <c r="O141" s="87">
        <f>'trans factors'!C$18</f>
        <v>1</v>
      </c>
      <c r="P141" s="87" t="str">
        <f t="shared" si="14"/>
        <v/>
      </c>
      <c r="Q141" s="142">
        <f>IF(F141=0,0,IF(F141="","",IF(I141="y",L141*M141*O141,((L141*(M141-N141)*O141)+(L141/('trans factors'!C$11/'trans factors'!C$12)*N141)*O141))))</f>
        <v>0</v>
      </c>
      <c r="R141" s="142">
        <f t="shared" si="15"/>
        <v>0</v>
      </c>
      <c r="S141" s="40"/>
      <c r="T141" s="145"/>
      <c r="U141" s="4"/>
      <c r="V141" s="4"/>
      <c r="W141" s="12"/>
      <c r="X141" s="7"/>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row>
    <row r="142" spans="1:51" ht="15.75" x14ac:dyDescent="0.25">
      <c r="A142" s="39"/>
      <c r="B142" s="79">
        <f>'member info &amp; cost plan amounts'!B142</f>
        <v>0</v>
      </c>
      <c r="C142" s="67">
        <f>'member info &amp; cost plan amounts'!C142</f>
        <v>0</v>
      </c>
      <c r="D142" s="68">
        <f>'member info &amp; cost plan amounts'!D142</f>
        <v>0</v>
      </c>
      <c r="E142" s="191"/>
      <c r="F142" s="143">
        <v>260</v>
      </c>
      <c r="G142" s="84"/>
      <c r="H142" s="74">
        <f>'member info &amp; cost plan amounts'!F142</f>
        <v>5</v>
      </c>
      <c r="I142" s="83">
        <f>'member info &amp; cost plan amounts'!I142</f>
        <v>0</v>
      </c>
      <c r="J142" s="75">
        <f>'member info &amp; cost plan amounts'!J142</f>
        <v>0</v>
      </c>
      <c r="K142" s="76" t="b">
        <f>IF(AND(I142="n",J142="n"),'trans factors'!$C$11,IF(AND(I142="y",J142="n"),'trans factors'!$C$12,IF(AND(I142="y",J142="y"),'trans factors'!$C$12*(1+'trans factors'!$C$13),IF(AND(I142="n",J142="y"),'trans factors'!$C$11*(1+'trans factors'!$C$13)))))</f>
        <v>0</v>
      </c>
      <c r="L142" s="76">
        <f t="shared" si="13"/>
        <v>0</v>
      </c>
      <c r="M142" s="77">
        <f>IF('member info &amp; cost plan amounts'!E142&lt;'trans factors'!C$14,'trans factors'!C$14/'member info &amp; cost plan amounts'!F142,'member info &amp; cost plan amounts'!E142/'member info &amp; cost plan amounts'!F142)*F142</f>
        <v>1716</v>
      </c>
      <c r="N142" s="78">
        <f>IF(I142="y",0,IF(M142&gt;'trans factors'!C$15,M142-'trans factors'!C$15,0))</f>
        <v>0</v>
      </c>
      <c r="O142" s="87">
        <f>'trans factors'!C$18</f>
        <v>1</v>
      </c>
      <c r="P142" s="87" t="str">
        <f t="shared" si="14"/>
        <v/>
      </c>
      <c r="Q142" s="142">
        <f>IF(F142=0,0,IF(F142="","",IF(I142="y",L142*M142*O142,((L142*(M142-N142)*O142)+(L142/('trans factors'!C$11/'trans factors'!C$12)*N142)*O142))))</f>
        <v>0</v>
      </c>
      <c r="R142" s="142">
        <f t="shared" si="15"/>
        <v>0</v>
      </c>
      <c r="S142" s="40"/>
      <c r="T142" s="95"/>
      <c r="U142" s="4"/>
      <c r="V142" s="4"/>
      <c r="W142" s="12"/>
      <c r="X142" s="7"/>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row>
    <row r="143" spans="1:51" ht="15.75" x14ac:dyDescent="0.25">
      <c r="A143" s="39"/>
      <c r="B143" s="79">
        <f>'member info &amp; cost plan amounts'!B143</f>
        <v>0</v>
      </c>
      <c r="C143" s="67">
        <f>'member info &amp; cost plan amounts'!C143</f>
        <v>0</v>
      </c>
      <c r="D143" s="68">
        <f>'member info &amp; cost plan amounts'!D143</f>
        <v>0</v>
      </c>
      <c r="E143" s="191"/>
      <c r="F143" s="143">
        <v>260</v>
      </c>
      <c r="G143" s="84"/>
      <c r="H143" s="74">
        <f>'member info &amp; cost plan amounts'!F143</f>
        <v>5</v>
      </c>
      <c r="I143" s="83">
        <f>'member info &amp; cost plan amounts'!I143</f>
        <v>0</v>
      </c>
      <c r="J143" s="75">
        <f>'member info &amp; cost plan amounts'!J143</f>
        <v>0</v>
      </c>
      <c r="K143" s="76" t="b">
        <f>IF(AND(I143="n",J143="n"),'trans factors'!$C$11,IF(AND(I143="y",J143="n"),'trans factors'!$C$12,IF(AND(I143="y",J143="y"),'trans factors'!$C$12*(1+'trans factors'!$C$13),IF(AND(I143="n",J143="y"),'trans factors'!$C$11*(1+'trans factors'!$C$13)))))</f>
        <v>0</v>
      </c>
      <c r="L143" s="76">
        <f t="shared" si="13"/>
        <v>0</v>
      </c>
      <c r="M143" s="77">
        <f>IF('member info &amp; cost plan amounts'!E143&lt;'trans factors'!C$14,'trans factors'!C$14/'member info &amp; cost plan amounts'!F143,'member info &amp; cost plan amounts'!E143/'member info &amp; cost plan amounts'!F143)*F143</f>
        <v>1716</v>
      </c>
      <c r="N143" s="78">
        <f>IF(I143="y",0,IF(M143&gt;'trans factors'!C$15,M143-'trans factors'!C$15,0))</f>
        <v>0</v>
      </c>
      <c r="O143" s="87">
        <f>'trans factors'!C$18</f>
        <v>1</v>
      </c>
      <c r="P143" s="87" t="str">
        <f t="shared" si="14"/>
        <v/>
      </c>
      <c r="Q143" s="142">
        <f>IF(F143=0,0,IF(F143="","",IF(I143="y",L143*M143*O143,((L143*(M143-N143)*O143)+(L143/('trans factors'!C$11/'trans factors'!C$12)*N143)*O143))))</f>
        <v>0</v>
      </c>
      <c r="R143" s="142">
        <f t="shared" si="15"/>
        <v>0</v>
      </c>
      <c r="S143" s="40"/>
      <c r="T143" s="150"/>
      <c r="U143" s="18"/>
      <c r="V143" s="4"/>
      <c r="W143" s="12"/>
      <c r="X143" s="7"/>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row>
    <row r="144" spans="1:51" ht="15.75" x14ac:dyDescent="0.25">
      <c r="A144" s="39"/>
      <c r="B144" s="79">
        <f>'member info &amp; cost plan amounts'!B144</f>
        <v>0</v>
      </c>
      <c r="C144" s="67">
        <f>'member info &amp; cost plan amounts'!C144</f>
        <v>0</v>
      </c>
      <c r="D144" s="68">
        <f>'member info &amp; cost plan amounts'!D144</f>
        <v>0</v>
      </c>
      <c r="E144" s="191"/>
      <c r="F144" s="143">
        <v>260</v>
      </c>
      <c r="G144" s="84"/>
      <c r="H144" s="74">
        <f>'member info &amp; cost plan amounts'!F144</f>
        <v>5</v>
      </c>
      <c r="I144" s="83">
        <f>'member info &amp; cost plan amounts'!I144</f>
        <v>0</v>
      </c>
      <c r="J144" s="75">
        <f>'member info &amp; cost plan amounts'!J144</f>
        <v>0</v>
      </c>
      <c r="K144" s="76" t="b">
        <f>IF(AND(I144="n",J144="n"),'trans factors'!$C$11,IF(AND(I144="y",J144="n"),'trans factors'!$C$12,IF(AND(I144="y",J144="y"),'trans factors'!$C$12*(1+'trans factors'!$C$13),IF(AND(I144="n",J144="y"),'trans factors'!$C$11*(1+'trans factors'!$C$13)))))</f>
        <v>0</v>
      </c>
      <c r="L144" s="76">
        <f t="shared" si="13"/>
        <v>0</v>
      </c>
      <c r="M144" s="77">
        <f>IF('member info &amp; cost plan amounts'!E144&lt;'trans factors'!C$14,'trans factors'!C$14/'member info &amp; cost plan amounts'!F144,'member info &amp; cost plan amounts'!E144/'member info &amp; cost plan amounts'!F144)*F144</f>
        <v>1716</v>
      </c>
      <c r="N144" s="78">
        <f>IF(I144="y",0,IF(M144&gt;'trans factors'!C$15,M144-'trans factors'!C$15,0))</f>
        <v>0</v>
      </c>
      <c r="O144" s="87">
        <f>'trans factors'!C$18</f>
        <v>1</v>
      </c>
      <c r="P144" s="87" t="str">
        <f t="shared" si="14"/>
        <v/>
      </c>
      <c r="Q144" s="142">
        <f>IF(F144=0,0,IF(F144="","",IF(I144="y",L144*M144*O144,((L144*(M144-N144)*O144)+(L144/('trans factors'!C$11/'trans factors'!C$12)*N144)*O144))))</f>
        <v>0</v>
      </c>
      <c r="R144" s="142">
        <f t="shared" si="15"/>
        <v>0</v>
      </c>
      <c r="S144" s="40"/>
      <c r="T144" s="161" t="s">
        <v>28</v>
      </c>
      <c r="U144" s="18"/>
      <c r="V144" s="95"/>
      <c r="W144" s="12"/>
      <c r="X144" s="7"/>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row>
    <row r="145" spans="1:51" ht="15.75" x14ac:dyDescent="0.25">
      <c r="A145" s="39"/>
      <c r="B145" s="79">
        <f>'member info &amp; cost plan amounts'!B145</f>
        <v>0</v>
      </c>
      <c r="C145" s="67">
        <f>'member info &amp; cost plan amounts'!C145</f>
        <v>0</v>
      </c>
      <c r="D145" s="68">
        <f>'member info &amp; cost plan amounts'!D145</f>
        <v>0</v>
      </c>
      <c r="E145" s="191"/>
      <c r="F145" s="143">
        <v>260</v>
      </c>
      <c r="G145" s="84"/>
      <c r="H145" s="74">
        <f>'member info &amp; cost plan amounts'!F145</f>
        <v>5</v>
      </c>
      <c r="I145" s="83">
        <f>'member info &amp; cost plan amounts'!I145</f>
        <v>0</v>
      </c>
      <c r="J145" s="75">
        <f>'member info &amp; cost plan amounts'!J145</f>
        <v>0</v>
      </c>
      <c r="K145" s="76" t="b">
        <f>IF(AND(I145="n",J145="n"),'trans factors'!$C$11,IF(AND(I145="y",J145="n"),'trans factors'!$C$12,IF(AND(I145="y",J145="y"),'trans factors'!$C$12*(1+'trans factors'!$C$13),IF(AND(I145="n",J145="y"),'trans factors'!$C$11*(1+'trans factors'!$C$13)))))</f>
        <v>0</v>
      </c>
      <c r="L145" s="76">
        <f t="shared" si="13"/>
        <v>0</v>
      </c>
      <c r="M145" s="77">
        <f>IF('member info &amp; cost plan amounts'!E145&lt;'trans factors'!C$14,'trans factors'!C$14/'member info &amp; cost plan amounts'!F145,'member info &amp; cost plan amounts'!E145/'member info &amp; cost plan amounts'!F145)*F145</f>
        <v>1716</v>
      </c>
      <c r="N145" s="78">
        <f>IF(I145="y",0,IF(M145&gt;'trans factors'!C$15,M145-'trans factors'!C$15,0))</f>
        <v>0</v>
      </c>
      <c r="O145" s="87">
        <f>'trans factors'!C$18</f>
        <v>1</v>
      </c>
      <c r="P145" s="87" t="str">
        <f t="shared" si="14"/>
        <v/>
      </c>
      <c r="Q145" s="142">
        <f>IF(F145=0,0,IF(F145="","",IF(I145="y",L145*M145*O145,((L145*(M145-N145)*O145)+(L145/('trans factors'!C$11/'trans factors'!C$12)*N145)*O145))))</f>
        <v>0</v>
      </c>
      <c r="R145" s="142">
        <f t="shared" si="15"/>
        <v>0</v>
      </c>
      <c r="S145" s="40"/>
      <c r="T145" s="162" t="s">
        <v>24</v>
      </c>
      <c r="U145" s="18"/>
      <c r="V145" s="95"/>
      <c r="W145" s="12"/>
      <c r="X145" s="7"/>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row>
    <row r="146" spans="1:51" ht="15.75" x14ac:dyDescent="0.25">
      <c r="A146" s="39"/>
      <c r="B146" s="79">
        <f>'member info &amp; cost plan amounts'!B146</f>
        <v>0</v>
      </c>
      <c r="C146" s="67">
        <f>'member info &amp; cost plan amounts'!C146</f>
        <v>0</v>
      </c>
      <c r="D146" s="68">
        <f>'member info &amp; cost plan amounts'!D146</f>
        <v>0</v>
      </c>
      <c r="E146" s="191"/>
      <c r="F146" s="143">
        <v>260</v>
      </c>
      <c r="G146" s="84"/>
      <c r="H146" s="74">
        <f>'member info &amp; cost plan amounts'!F146</f>
        <v>5</v>
      </c>
      <c r="I146" s="83">
        <f>'member info &amp; cost plan amounts'!I146</f>
        <v>0</v>
      </c>
      <c r="J146" s="75">
        <f>'member info &amp; cost plan amounts'!J146</f>
        <v>0</v>
      </c>
      <c r="K146" s="76" t="b">
        <f>IF(AND(I146="n",J146="n"),'trans factors'!$C$11,IF(AND(I146="y",J146="n"),'trans factors'!$C$12,IF(AND(I146="y",J146="y"),'trans factors'!$C$12*(1+'trans factors'!$C$13),IF(AND(I146="n",J146="y"),'trans factors'!$C$11*(1+'trans factors'!$C$13)))))</f>
        <v>0</v>
      </c>
      <c r="L146" s="76">
        <f t="shared" si="13"/>
        <v>0</v>
      </c>
      <c r="M146" s="77">
        <f>IF('member info &amp; cost plan amounts'!E146&lt;'trans factors'!C$14,'trans factors'!C$14/'member info &amp; cost plan amounts'!F146,'member info &amp; cost plan amounts'!E146/'member info &amp; cost plan amounts'!F146)*F146</f>
        <v>1716</v>
      </c>
      <c r="N146" s="78">
        <f>IF(I146="y",0,IF(M146&gt;'trans factors'!C$15,M146-'trans factors'!C$15,0))</f>
        <v>0</v>
      </c>
      <c r="O146" s="87">
        <f>'trans factors'!C$18</f>
        <v>1</v>
      </c>
      <c r="P146" s="87" t="str">
        <f t="shared" si="14"/>
        <v/>
      </c>
      <c r="Q146" s="142">
        <f>IF(F146=0,0,IF(F146="","",IF(I146="y",L146*M146*O146,((L146*(M146-N146)*O146)+(L146/('trans factors'!C$11/'trans factors'!C$12)*N146)*O146))))</f>
        <v>0</v>
      </c>
      <c r="R146" s="142">
        <f t="shared" si="15"/>
        <v>0</v>
      </c>
      <c r="S146" s="40"/>
      <c r="T146" s="162" t="s">
        <v>25</v>
      </c>
      <c r="U146" s="18"/>
      <c r="W146" s="21"/>
      <c r="X146" s="7"/>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row>
    <row r="147" spans="1:51" ht="15.75" x14ac:dyDescent="0.25">
      <c r="A147" s="39"/>
      <c r="B147" s="79">
        <f>'member info &amp; cost plan amounts'!B147</f>
        <v>0</v>
      </c>
      <c r="C147" s="67">
        <f>'member info &amp; cost plan amounts'!C147</f>
        <v>0</v>
      </c>
      <c r="D147" s="68">
        <f>'member info &amp; cost plan amounts'!D147</f>
        <v>0</v>
      </c>
      <c r="E147" s="191"/>
      <c r="F147" s="143">
        <v>260</v>
      </c>
      <c r="G147" s="84"/>
      <c r="H147" s="74">
        <f>'member info &amp; cost plan amounts'!F147</f>
        <v>5</v>
      </c>
      <c r="I147" s="83">
        <f>'member info &amp; cost plan amounts'!I147</f>
        <v>0</v>
      </c>
      <c r="J147" s="75">
        <f>'member info &amp; cost plan amounts'!J147</f>
        <v>0</v>
      </c>
      <c r="K147" s="76" t="b">
        <f>IF(AND(I147="n",J147="n"),'trans factors'!$C$11,IF(AND(I147="y",J147="n"),'trans factors'!$C$12,IF(AND(I147="y",J147="y"),'trans factors'!$C$12*(1+'trans factors'!$C$13),IF(AND(I147="n",J147="y"),'trans factors'!$C$11*(1+'trans factors'!$C$13)))))</f>
        <v>0</v>
      </c>
      <c r="L147" s="76">
        <f t="shared" si="13"/>
        <v>0</v>
      </c>
      <c r="M147" s="77">
        <f>IF('member info &amp; cost plan amounts'!E147&lt;'trans factors'!C$14,'trans factors'!C$14/'member info &amp; cost plan amounts'!F147,'member info &amp; cost plan amounts'!E147/'member info &amp; cost plan amounts'!F147)*F147</f>
        <v>1716</v>
      </c>
      <c r="N147" s="78">
        <f>IF(I147="y",0,IF(M147&gt;'trans factors'!C$15,M147-'trans factors'!C$15,0))</f>
        <v>0</v>
      </c>
      <c r="O147" s="87">
        <f>'trans factors'!C$18</f>
        <v>1</v>
      </c>
      <c r="P147" s="87" t="str">
        <f t="shared" si="14"/>
        <v/>
      </c>
      <c r="Q147" s="142">
        <f>IF(F147=0,0,IF(F147="","",IF(I147="y",L147*M147*O147,((L147*(M147-N147)*O147)+(L147/('trans factors'!C$11/'trans factors'!C$12)*N147)*O147))))</f>
        <v>0</v>
      </c>
      <c r="R147" s="142">
        <f t="shared" si="15"/>
        <v>0</v>
      </c>
      <c r="S147" s="40"/>
      <c r="T147" s="162" t="s">
        <v>29</v>
      </c>
      <c r="U147" s="18"/>
      <c r="W147" s="21"/>
      <c r="X147" s="7"/>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row>
    <row r="148" spans="1:51" ht="15.75" x14ac:dyDescent="0.25">
      <c r="A148" s="39"/>
      <c r="B148" s="79">
        <f>'member info &amp; cost plan amounts'!B148</f>
        <v>0</v>
      </c>
      <c r="C148" s="67">
        <f>'member info &amp; cost plan amounts'!C148</f>
        <v>0</v>
      </c>
      <c r="D148" s="68">
        <f>'member info &amp; cost plan amounts'!D148</f>
        <v>0</v>
      </c>
      <c r="E148" s="191"/>
      <c r="F148" s="143">
        <v>260</v>
      </c>
      <c r="G148" s="84"/>
      <c r="H148" s="74">
        <f>'member info &amp; cost plan amounts'!F148</f>
        <v>5</v>
      </c>
      <c r="I148" s="83">
        <f>'member info &amp; cost plan amounts'!I148</f>
        <v>0</v>
      </c>
      <c r="J148" s="75">
        <f>'member info &amp; cost plan amounts'!J148</f>
        <v>0</v>
      </c>
      <c r="K148" s="76" t="b">
        <f>IF(AND(I148="n",J148="n"),'trans factors'!$C$11,IF(AND(I148="y",J148="n"),'trans factors'!$C$12,IF(AND(I148="y",J148="y"),'trans factors'!$C$12*(1+'trans factors'!$C$13),IF(AND(I148="n",J148="y"),'trans factors'!$C$11*(1+'trans factors'!$C$13)))))</f>
        <v>0</v>
      </c>
      <c r="L148" s="76">
        <f t="shared" si="13"/>
        <v>0</v>
      </c>
      <c r="M148" s="77">
        <f>IF('member info &amp; cost plan amounts'!E148&lt;'trans factors'!C$14,'trans factors'!C$14/'member info &amp; cost plan amounts'!F148,'member info &amp; cost plan amounts'!E148/'member info &amp; cost plan amounts'!F148)*F148</f>
        <v>1716</v>
      </c>
      <c r="N148" s="78">
        <f>IF(I148="y",0,IF(M148&gt;'trans factors'!C$15,M148-'trans factors'!C$15,0))</f>
        <v>0</v>
      </c>
      <c r="O148" s="87">
        <f>'trans factors'!C$18</f>
        <v>1</v>
      </c>
      <c r="P148" s="87" t="str">
        <f t="shared" si="14"/>
        <v/>
      </c>
      <c r="Q148" s="142">
        <f>IF(F148=0,0,IF(F148="","",IF(I148="y",L148*M148*O148,((L148*(M148-N148)*O148)+(L148/('trans factors'!C$11/'trans factors'!C$12)*N148)*O148))))</f>
        <v>0</v>
      </c>
      <c r="R148" s="142">
        <f t="shared" si="15"/>
        <v>0</v>
      </c>
      <c r="S148" s="40"/>
      <c r="T148" s="162" t="s">
        <v>21</v>
      </c>
      <c r="U148" s="18"/>
      <c r="W148" s="21"/>
      <c r="X148" s="7"/>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row>
    <row r="149" spans="1:51" ht="15.75" x14ac:dyDescent="0.25">
      <c r="A149" s="39"/>
      <c r="B149" s="79">
        <f>'member info &amp; cost plan amounts'!B149</f>
        <v>0</v>
      </c>
      <c r="C149" s="67">
        <f>'member info &amp; cost plan amounts'!C149</f>
        <v>0</v>
      </c>
      <c r="D149" s="68">
        <f>'member info &amp; cost plan amounts'!D149</f>
        <v>0</v>
      </c>
      <c r="E149" s="191"/>
      <c r="F149" s="143">
        <v>260</v>
      </c>
      <c r="G149" s="84"/>
      <c r="H149" s="74">
        <f>'member info &amp; cost plan amounts'!F149</f>
        <v>5</v>
      </c>
      <c r="I149" s="83">
        <f>'member info &amp; cost plan amounts'!I149</f>
        <v>0</v>
      </c>
      <c r="J149" s="75">
        <f>'member info &amp; cost plan amounts'!J149</f>
        <v>0</v>
      </c>
      <c r="K149" s="76" t="b">
        <f>IF(AND(I149="n",J149="n"),'trans factors'!$C$11,IF(AND(I149="y",J149="n"),'trans factors'!$C$12,IF(AND(I149="y",J149="y"),'trans factors'!$C$12*(1+'trans factors'!$C$13),IF(AND(I149="n",J149="y"),'trans factors'!$C$11*(1+'trans factors'!$C$13)))))</f>
        <v>0</v>
      </c>
      <c r="L149" s="76">
        <f t="shared" si="13"/>
        <v>0</v>
      </c>
      <c r="M149" s="77">
        <f>IF('member info &amp; cost plan amounts'!E149&lt;'trans factors'!C$14,'trans factors'!C$14/'member info &amp; cost plan amounts'!F149,'member info &amp; cost plan amounts'!E149/'member info &amp; cost plan amounts'!F149)*F149</f>
        <v>1716</v>
      </c>
      <c r="N149" s="78">
        <f>IF(I149="y",0,IF(M149&gt;'trans factors'!C$15,M149-'trans factors'!C$15,0))</f>
        <v>0</v>
      </c>
      <c r="O149" s="87">
        <f>'trans factors'!C$18</f>
        <v>1</v>
      </c>
      <c r="P149" s="87" t="str">
        <f t="shared" si="14"/>
        <v/>
      </c>
      <c r="Q149" s="142">
        <f>IF(F149=0,0,IF(F149="","",IF(I149="y",L149*M149*O149,((L149*(M149-N149)*O149)+(L149/('trans factors'!C$11/'trans factors'!C$12)*N149)*O149))))</f>
        <v>0</v>
      </c>
      <c r="R149" s="142">
        <f t="shared" si="15"/>
        <v>0</v>
      </c>
      <c r="S149" s="40"/>
      <c r="T149" s="162" t="s">
        <v>26</v>
      </c>
      <c r="U149" s="18"/>
      <c r="W149" s="21"/>
      <c r="X149" s="7"/>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row>
    <row r="150" spans="1:51" ht="15.75" x14ac:dyDescent="0.25">
      <c r="A150" s="39"/>
      <c r="B150" s="79">
        <f>'member info &amp; cost plan amounts'!B150</f>
        <v>0</v>
      </c>
      <c r="C150" s="67">
        <f>'member info &amp; cost plan amounts'!C150</f>
        <v>0</v>
      </c>
      <c r="D150" s="68">
        <f>'member info &amp; cost plan amounts'!D150</f>
        <v>0</v>
      </c>
      <c r="E150" s="191"/>
      <c r="F150" s="143">
        <v>260</v>
      </c>
      <c r="G150" s="84"/>
      <c r="H150" s="74">
        <f>'member info &amp; cost plan amounts'!F150</f>
        <v>5</v>
      </c>
      <c r="I150" s="83">
        <f>'member info &amp; cost plan amounts'!I150</f>
        <v>0</v>
      </c>
      <c r="J150" s="75">
        <f>'member info &amp; cost plan amounts'!J150</f>
        <v>0</v>
      </c>
      <c r="K150" s="76" t="b">
        <f>IF(AND(I150="n",J150="n"),'trans factors'!$C$11,IF(AND(I150="y",J150="n"),'trans factors'!$C$12,IF(AND(I150="y",J150="y"),'trans factors'!$C$12*(1+'trans factors'!$C$13),IF(AND(I150="n",J150="y"),'trans factors'!$C$11*(1+'trans factors'!$C$13)))))</f>
        <v>0</v>
      </c>
      <c r="L150" s="76">
        <f t="shared" si="13"/>
        <v>0</v>
      </c>
      <c r="M150" s="77">
        <f>IF('member info &amp; cost plan amounts'!E150&lt;'trans factors'!C$14,'trans factors'!C$14/'member info &amp; cost plan amounts'!F150,'member info &amp; cost plan amounts'!E150/'member info &amp; cost plan amounts'!F150)*F150</f>
        <v>1716</v>
      </c>
      <c r="N150" s="78">
        <f>IF(I150="y",0,IF(M150&gt;'trans factors'!C$15,M150-'trans factors'!C$15,0))</f>
        <v>0</v>
      </c>
      <c r="O150" s="87">
        <f>'trans factors'!C$18</f>
        <v>1</v>
      </c>
      <c r="P150" s="87" t="str">
        <f t="shared" si="14"/>
        <v/>
      </c>
      <c r="Q150" s="142">
        <f>IF(F150=0,0,IF(F150="","",IF(I150="y",L150*M150*O150,((L150*(M150-N150)*O150)+(L150/('trans factors'!C$11/'trans factors'!C$12)*N150)*O150))))</f>
        <v>0</v>
      </c>
      <c r="R150" s="142">
        <f t="shared" si="15"/>
        <v>0</v>
      </c>
      <c r="S150" s="40"/>
      <c r="T150" s="162" t="s">
        <v>22</v>
      </c>
      <c r="U150" s="18"/>
      <c r="W150" s="21"/>
      <c r="X150" s="7"/>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row>
    <row r="151" spans="1:51" ht="15.75" x14ac:dyDescent="0.25">
      <c r="A151" s="39"/>
      <c r="B151" s="79">
        <f>'member info &amp; cost plan amounts'!B151</f>
        <v>0</v>
      </c>
      <c r="C151" s="67">
        <f>'member info &amp; cost plan amounts'!C151</f>
        <v>0</v>
      </c>
      <c r="D151" s="68">
        <f>'member info &amp; cost plan amounts'!D151</f>
        <v>0</v>
      </c>
      <c r="E151" s="191"/>
      <c r="F151" s="143">
        <v>260</v>
      </c>
      <c r="G151" s="84"/>
      <c r="H151" s="74">
        <f>'member info &amp; cost plan amounts'!F151</f>
        <v>5</v>
      </c>
      <c r="I151" s="83">
        <f>'member info &amp; cost plan amounts'!I151</f>
        <v>0</v>
      </c>
      <c r="J151" s="75">
        <f>'member info &amp; cost plan amounts'!J151</f>
        <v>0</v>
      </c>
      <c r="K151" s="76" t="b">
        <f>IF(AND(I151="n",J151="n"),'trans factors'!$C$11,IF(AND(I151="y",J151="n"),'trans factors'!$C$12,IF(AND(I151="y",J151="y"),'trans factors'!$C$12*(1+'trans factors'!$C$13),IF(AND(I151="n",J151="y"),'trans factors'!$C$11*(1+'trans factors'!$C$13)))))</f>
        <v>0</v>
      </c>
      <c r="L151" s="76">
        <f t="shared" si="13"/>
        <v>0</v>
      </c>
      <c r="M151" s="77">
        <f>IF('member info &amp; cost plan amounts'!E151&lt;'trans factors'!C$14,'trans factors'!C$14/'member info &amp; cost plan amounts'!F151,'member info &amp; cost plan amounts'!E151/'member info &amp; cost plan amounts'!F151)*F151</f>
        <v>1716</v>
      </c>
      <c r="N151" s="78">
        <f>IF(I151="y",0,IF(M151&gt;'trans factors'!C$15,M151-'trans factors'!C$15,0))</f>
        <v>0</v>
      </c>
      <c r="O151" s="87">
        <f>'trans factors'!C$18</f>
        <v>1</v>
      </c>
      <c r="P151" s="87" t="str">
        <f t="shared" si="14"/>
        <v/>
      </c>
      <c r="Q151" s="142">
        <f>IF(F151=0,0,IF(F151="","",IF(I151="y",L151*M151*O151,((L151*(M151-N151)*O151)+(L151/('trans factors'!C$11/'trans factors'!C$12)*N151)*O151))))</f>
        <v>0</v>
      </c>
      <c r="R151" s="142">
        <f t="shared" si="15"/>
        <v>0</v>
      </c>
      <c r="S151" s="40"/>
      <c r="T151" s="163" t="s">
        <v>27</v>
      </c>
      <c r="U151" s="18"/>
      <c r="W151" s="21"/>
      <c r="X151" s="7"/>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row>
    <row r="152" spans="1:51" ht="15.75" x14ac:dyDescent="0.25">
      <c r="A152" s="39"/>
      <c r="B152" s="79">
        <f>'member info &amp; cost plan amounts'!B152</f>
        <v>0</v>
      </c>
      <c r="C152" s="67">
        <f>'member info &amp; cost plan amounts'!C152</f>
        <v>0</v>
      </c>
      <c r="D152" s="68">
        <f>'member info &amp; cost plan amounts'!D152</f>
        <v>0</v>
      </c>
      <c r="E152" s="191"/>
      <c r="F152" s="143">
        <v>260</v>
      </c>
      <c r="G152" s="84"/>
      <c r="H152" s="74">
        <f>'member info &amp; cost plan amounts'!F152</f>
        <v>5</v>
      </c>
      <c r="I152" s="83">
        <f>'member info &amp; cost plan amounts'!I152</f>
        <v>0</v>
      </c>
      <c r="J152" s="75">
        <f>'member info &amp; cost plan amounts'!J152</f>
        <v>0</v>
      </c>
      <c r="K152" s="76" t="b">
        <f>IF(AND(I152="n",J152="n"),'trans factors'!$C$11,IF(AND(I152="y",J152="n"),'trans factors'!$C$12,IF(AND(I152="y",J152="y"),'trans factors'!$C$12*(1+'trans factors'!$C$13),IF(AND(I152="n",J152="y"),'trans factors'!$C$11*(1+'trans factors'!$C$13)))))</f>
        <v>0</v>
      </c>
      <c r="L152" s="76">
        <f t="shared" si="13"/>
        <v>0</v>
      </c>
      <c r="M152" s="77">
        <f>IF('member info &amp; cost plan amounts'!E152&lt;'trans factors'!C$14,'trans factors'!C$14/'member info &amp; cost plan amounts'!F152,'member info &amp; cost plan amounts'!E152/'member info &amp; cost plan amounts'!F152)*F152</f>
        <v>1716</v>
      </c>
      <c r="N152" s="78">
        <f>IF(I152="y",0,IF(M152&gt;'trans factors'!C$15,M152-'trans factors'!C$15,0))</f>
        <v>0</v>
      </c>
      <c r="O152" s="87">
        <f>'trans factors'!C$18</f>
        <v>1</v>
      </c>
      <c r="P152" s="87" t="str">
        <f t="shared" si="14"/>
        <v/>
      </c>
      <c r="Q152" s="142">
        <f>IF(F152=0,0,IF(F152="","",IF(I152="y",L152*M152*O152,((L152*(M152-N152)*O152)+(L152/('trans factors'!C$11/'trans factors'!C$12)*N152)*O152))))</f>
        <v>0</v>
      </c>
      <c r="R152" s="142">
        <f t="shared" si="15"/>
        <v>0</v>
      </c>
      <c r="S152" s="40"/>
      <c r="T152" s="164"/>
      <c r="U152" s="18"/>
      <c r="V152" s="89"/>
      <c r="X152" s="7"/>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row>
    <row r="153" spans="1:51" ht="15.75" x14ac:dyDescent="0.25">
      <c r="A153" s="39"/>
      <c r="B153" s="79">
        <f>'member info &amp; cost plan amounts'!B153</f>
        <v>0</v>
      </c>
      <c r="C153" s="67">
        <f>'member info &amp; cost plan amounts'!C153</f>
        <v>0</v>
      </c>
      <c r="D153" s="68">
        <f>'member info &amp; cost plan amounts'!D153</f>
        <v>0</v>
      </c>
      <c r="E153" s="191"/>
      <c r="F153" s="143">
        <v>260</v>
      </c>
      <c r="G153" s="84"/>
      <c r="H153" s="74">
        <f>'member info &amp; cost plan amounts'!F153</f>
        <v>5</v>
      </c>
      <c r="I153" s="83">
        <f>'member info &amp; cost plan amounts'!I153</f>
        <v>0</v>
      </c>
      <c r="J153" s="75">
        <f>'member info &amp; cost plan amounts'!J153</f>
        <v>0</v>
      </c>
      <c r="K153" s="76" t="b">
        <f>IF(AND(I153="n",J153="n"),'trans factors'!$C$11,IF(AND(I153="y",J153="n"),'trans factors'!$C$12,IF(AND(I153="y",J153="y"),'trans factors'!$C$12*(1+'trans factors'!$C$13),IF(AND(I153="n",J153="y"),'trans factors'!$C$11*(1+'trans factors'!$C$13)))))</f>
        <v>0</v>
      </c>
      <c r="L153" s="76">
        <f t="shared" si="13"/>
        <v>0</v>
      </c>
      <c r="M153" s="77">
        <f>IF('member info &amp; cost plan amounts'!E153&lt;'trans factors'!C$14,'trans factors'!C$14/'member info &amp; cost plan amounts'!F153,'member info &amp; cost plan amounts'!E153/'member info &amp; cost plan amounts'!F153)*F153</f>
        <v>1716</v>
      </c>
      <c r="N153" s="78">
        <f>IF(I153="y",0,IF(M153&gt;'trans factors'!C$15,M153-'trans factors'!C$15,0))</f>
        <v>0</v>
      </c>
      <c r="O153" s="87">
        <f>'trans factors'!C$18</f>
        <v>1</v>
      </c>
      <c r="P153" s="87" t="str">
        <f t="shared" si="14"/>
        <v/>
      </c>
      <c r="Q153" s="142">
        <f>IF(F153=0,0,IF(F153="","",IF(I153="y",L153*M153*O153,((L153*(M153-N153)*O153)+(L153/('trans factors'!C$11/'trans factors'!C$12)*N153)*O153))))</f>
        <v>0</v>
      </c>
      <c r="R153" s="142">
        <f t="shared" si="15"/>
        <v>0</v>
      </c>
      <c r="S153" s="40"/>
      <c r="T153" s="150"/>
      <c r="U153" s="18"/>
      <c r="V153" s="89"/>
      <c r="X153" s="7"/>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row>
    <row r="154" spans="1:51" ht="15.75" x14ac:dyDescent="0.25">
      <c r="A154" s="39"/>
      <c r="B154" s="79">
        <f>'member info &amp; cost plan amounts'!B154</f>
        <v>0</v>
      </c>
      <c r="C154" s="67">
        <f>'member info &amp; cost plan amounts'!C154</f>
        <v>0</v>
      </c>
      <c r="D154" s="68">
        <f>'member info &amp; cost plan amounts'!D154</f>
        <v>0</v>
      </c>
      <c r="E154" s="191"/>
      <c r="F154" s="143">
        <v>260</v>
      </c>
      <c r="G154" s="84"/>
      <c r="H154" s="74">
        <f>'member info &amp; cost plan amounts'!F154</f>
        <v>5</v>
      </c>
      <c r="I154" s="83">
        <f>'member info &amp; cost plan amounts'!I154</f>
        <v>0</v>
      </c>
      <c r="J154" s="75">
        <f>'member info &amp; cost plan amounts'!J154</f>
        <v>0</v>
      </c>
      <c r="K154" s="76" t="b">
        <f>IF(AND(I154="n",J154="n"),'trans factors'!$C$11,IF(AND(I154="y",J154="n"),'trans factors'!$C$12,IF(AND(I154="y",J154="y"),'trans factors'!$C$12*(1+'trans factors'!$C$13),IF(AND(I154="n",J154="y"),'trans factors'!$C$11*(1+'trans factors'!$C$13)))))</f>
        <v>0</v>
      </c>
      <c r="L154" s="76">
        <f t="shared" si="13"/>
        <v>0</v>
      </c>
      <c r="M154" s="77">
        <f>IF('member info &amp; cost plan amounts'!E154&lt;'trans factors'!C$14,'trans factors'!C$14/'member info &amp; cost plan amounts'!F154,'member info &amp; cost plan amounts'!E154/'member info &amp; cost plan amounts'!F154)*F154</f>
        <v>1716</v>
      </c>
      <c r="N154" s="78">
        <f>IF(I154="y",0,IF(M154&gt;'trans factors'!C$15,M154-'trans factors'!C$15,0))</f>
        <v>0</v>
      </c>
      <c r="O154" s="87">
        <f>'trans factors'!C$18</f>
        <v>1</v>
      </c>
      <c r="P154" s="87" t="str">
        <f t="shared" si="14"/>
        <v/>
      </c>
      <c r="Q154" s="142">
        <f>IF(F154=0,0,IF(F154="","",IF(I154="y",L154*M154*O154,((L154*(M154-N154)*O154)+(L154/('trans factors'!C$11/'trans factors'!C$12)*N154)*O154))))</f>
        <v>0</v>
      </c>
      <c r="R154" s="142">
        <f t="shared" si="15"/>
        <v>0</v>
      </c>
      <c r="S154" s="40"/>
      <c r="T154" s="150"/>
      <c r="U154" s="18"/>
      <c r="X154" s="7"/>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row>
    <row r="155" spans="1:51" ht="15.75" x14ac:dyDescent="0.25">
      <c r="A155" s="39"/>
      <c r="B155" s="79">
        <f>'member info &amp; cost plan amounts'!B155</f>
        <v>0</v>
      </c>
      <c r="C155" s="67">
        <f>'member info &amp; cost plan amounts'!C155</f>
        <v>0</v>
      </c>
      <c r="D155" s="68">
        <f>'member info &amp; cost plan amounts'!D155</f>
        <v>0</v>
      </c>
      <c r="E155" s="191"/>
      <c r="F155" s="143">
        <v>260</v>
      </c>
      <c r="G155" s="84"/>
      <c r="H155" s="74">
        <f>'member info &amp; cost plan amounts'!F155</f>
        <v>5</v>
      </c>
      <c r="I155" s="83">
        <f>'member info &amp; cost plan amounts'!I155</f>
        <v>0</v>
      </c>
      <c r="J155" s="75">
        <f>'member info &amp; cost plan amounts'!J155</f>
        <v>0</v>
      </c>
      <c r="K155" s="76" t="b">
        <f>IF(AND(I155="n",J155="n"),'trans factors'!$C$11,IF(AND(I155="y",J155="n"),'trans factors'!$C$12,IF(AND(I155="y",J155="y"),'trans factors'!$C$12*(1+'trans factors'!$C$13),IF(AND(I155="n",J155="y"),'trans factors'!$C$11*(1+'trans factors'!$C$13)))))</f>
        <v>0</v>
      </c>
      <c r="L155" s="76">
        <f t="shared" si="13"/>
        <v>0</v>
      </c>
      <c r="M155" s="77">
        <f>IF('member info &amp; cost plan amounts'!E155&lt;'trans factors'!C$14,'trans factors'!C$14/'member info &amp; cost plan amounts'!F155,'member info &amp; cost plan amounts'!E155/'member info &amp; cost plan amounts'!F155)*F155</f>
        <v>1716</v>
      </c>
      <c r="N155" s="78">
        <f>IF(I155="y",0,IF(M155&gt;'trans factors'!C$15,M155-'trans factors'!C$15,0))</f>
        <v>0</v>
      </c>
      <c r="O155" s="87">
        <f>'trans factors'!C$18</f>
        <v>1</v>
      </c>
      <c r="P155" s="87" t="str">
        <f t="shared" si="14"/>
        <v/>
      </c>
      <c r="Q155" s="142">
        <f>IF(F155=0,0,IF(F155="","",IF(I155="y",L155*M155*O155,((L155*(M155-N155)*O155)+(L155/('trans factors'!C$11/'trans factors'!C$12)*N155)*O155))))</f>
        <v>0</v>
      </c>
      <c r="R155" s="142">
        <f t="shared" si="15"/>
        <v>0</v>
      </c>
      <c r="S155" s="40"/>
      <c r="T155" s="150"/>
      <c r="U155" s="18"/>
      <c r="X155" s="7"/>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row>
    <row r="156" spans="1:51" ht="15.75" x14ac:dyDescent="0.25">
      <c r="A156" s="39"/>
      <c r="B156" s="79">
        <f>'member info &amp; cost plan amounts'!B156</f>
        <v>0</v>
      </c>
      <c r="C156" s="67">
        <f>'member info &amp; cost plan amounts'!C156</f>
        <v>0</v>
      </c>
      <c r="D156" s="68">
        <f>'member info &amp; cost plan amounts'!D156</f>
        <v>0</v>
      </c>
      <c r="E156" s="191"/>
      <c r="F156" s="143">
        <v>260</v>
      </c>
      <c r="G156" s="84"/>
      <c r="H156" s="74">
        <f>'member info &amp; cost plan amounts'!F156</f>
        <v>5</v>
      </c>
      <c r="I156" s="83">
        <f>'member info &amp; cost plan amounts'!I156</f>
        <v>0</v>
      </c>
      <c r="J156" s="75">
        <f>'member info &amp; cost plan amounts'!J156</f>
        <v>0</v>
      </c>
      <c r="K156" s="76" t="b">
        <f>IF(AND(I156="n",J156="n"),'trans factors'!$C$11,IF(AND(I156="y",J156="n"),'trans factors'!$C$12,IF(AND(I156="y",J156="y"),'trans factors'!$C$12*(1+'trans factors'!$C$13),IF(AND(I156="n",J156="y"),'trans factors'!$C$11*(1+'trans factors'!$C$13)))))</f>
        <v>0</v>
      </c>
      <c r="L156" s="76">
        <f t="shared" si="13"/>
        <v>0</v>
      </c>
      <c r="M156" s="77">
        <f>IF('member info &amp; cost plan amounts'!E156&lt;'trans factors'!C$14,'trans factors'!C$14/'member info &amp; cost plan amounts'!F156,'member info &amp; cost plan amounts'!E156/'member info &amp; cost plan amounts'!F156)*F156</f>
        <v>1716</v>
      </c>
      <c r="N156" s="78">
        <f>IF(I156="y",0,IF(M156&gt;'trans factors'!C$15,M156-'trans factors'!C$15,0))</f>
        <v>0</v>
      </c>
      <c r="O156" s="87">
        <f>'trans factors'!C$18</f>
        <v>1</v>
      </c>
      <c r="P156" s="87" t="str">
        <f t="shared" si="14"/>
        <v/>
      </c>
      <c r="Q156" s="142">
        <f>IF(F156=0,0,IF(F156="","",IF(I156="y",L156*M156*O156,((L156*(M156-N156)*O156)+(L156/('trans factors'!C$11/'trans factors'!C$12)*N156)*O156))))</f>
        <v>0</v>
      </c>
      <c r="R156" s="142">
        <f t="shared" si="15"/>
        <v>0</v>
      </c>
      <c r="S156" s="40"/>
      <c r="U156" s="18"/>
      <c r="X156" s="7"/>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row>
    <row r="157" spans="1:51" ht="15.75" x14ac:dyDescent="0.25">
      <c r="A157" s="39"/>
      <c r="B157" s="79">
        <f>'member info &amp; cost plan amounts'!B157</f>
        <v>0</v>
      </c>
      <c r="C157" s="67">
        <f>'member info &amp; cost plan amounts'!C157</f>
        <v>0</v>
      </c>
      <c r="D157" s="68">
        <f>'member info &amp; cost plan amounts'!D157</f>
        <v>0</v>
      </c>
      <c r="E157" s="191"/>
      <c r="F157" s="143">
        <v>260</v>
      </c>
      <c r="G157" s="84"/>
      <c r="H157" s="74">
        <f>'member info &amp; cost plan amounts'!F157</f>
        <v>5</v>
      </c>
      <c r="I157" s="83">
        <f>'member info &amp; cost plan amounts'!I157</f>
        <v>0</v>
      </c>
      <c r="J157" s="75">
        <f>'member info &amp; cost plan amounts'!J157</f>
        <v>0</v>
      </c>
      <c r="K157" s="76" t="b">
        <f>IF(AND(I157="n",J157="n"),'trans factors'!$C$11,IF(AND(I157="y",J157="n"),'trans factors'!$C$12,IF(AND(I157="y",J157="y"),'trans factors'!$C$12*(1+'trans factors'!$C$13),IF(AND(I157="n",J157="y"),'trans factors'!$C$11*(1+'trans factors'!$C$13)))))</f>
        <v>0</v>
      </c>
      <c r="L157" s="76">
        <f t="shared" si="13"/>
        <v>0</v>
      </c>
      <c r="M157" s="77">
        <f>IF('member info &amp; cost plan amounts'!E157&lt;'trans factors'!C$14,'trans factors'!C$14/'member info &amp; cost plan amounts'!F157,'member info &amp; cost plan amounts'!E157/'member info &amp; cost plan amounts'!F157)*F157</f>
        <v>1716</v>
      </c>
      <c r="N157" s="78">
        <f>IF(I157="y",0,IF(M157&gt;'trans factors'!C$15,M157-'trans factors'!C$15,0))</f>
        <v>0</v>
      </c>
      <c r="O157" s="87">
        <f>'trans factors'!C$18</f>
        <v>1</v>
      </c>
      <c r="P157" s="87" t="str">
        <f t="shared" si="14"/>
        <v/>
      </c>
      <c r="Q157" s="142">
        <f>IF(F157=0,0,IF(F157="","",IF(I157="y",L157*M157*O157,((L157*(M157-N157)*O157)+(L157/('trans factors'!C$11/'trans factors'!C$12)*N157)*O157))))</f>
        <v>0</v>
      </c>
      <c r="R157" s="142">
        <f t="shared" si="15"/>
        <v>0</v>
      </c>
      <c r="S157" s="40"/>
      <c r="U157" s="18"/>
      <c r="X157" s="7"/>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row>
    <row r="158" spans="1:51" ht="15.75" x14ac:dyDescent="0.25">
      <c r="A158" s="39"/>
      <c r="B158" s="79">
        <f>'member info &amp; cost plan amounts'!B158</f>
        <v>0</v>
      </c>
      <c r="C158" s="67">
        <f>'member info &amp; cost plan amounts'!C158</f>
        <v>0</v>
      </c>
      <c r="D158" s="68">
        <f>'member info &amp; cost plan amounts'!D158</f>
        <v>0</v>
      </c>
      <c r="E158" s="191"/>
      <c r="F158" s="143">
        <v>260</v>
      </c>
      <c r="G158" s="84"/>
      <c r="H158" s="74">
        <f>'member info &amp; cost plan amounts'!F158</f>
        <v>5</v>
      </c>
      <c r="I158" s="83">
        <f>'member info &amp; cost plan amounts'!I158</f>
        <v>0</v>
      </c>
      <c r="J158" s="75">
        <f>'member info &amp; cost plan amounts'!J158</f>
        <v>0</v>
      </c>
      <c r="K158" s="76" t="b">
        <f>IF(AND(I158="n",J158="n"),'trans factors'!$C$11,IF(AND(I158="y",J158="n"),'trans factors'!$C$12,IF(AND(I158="y",J158="y"),'trans factors'!$C$12*(1+'trans factors'!$C$13),IF(AND(I158="n",J158="y"),'trans factors'!$C$11*(1+'trans factors'!$C$13)))))</f>
        <v>0</v>
      </c>
      <c r="L158" s="76">
        <f t="shared" si="13"/>
        <v>0</v>
      </c>
      <c r="M158" s="77">
        <f>IF('member info &amp; cost plan amounts'!E158&lt;'trans factors'!C$14,'trans factors'!C$14/'member info &amp; cost plan amounts'!F158,'member info &amp; cost plan amounts'!E158/'member info &amp; cost plan amounts'!F158)*F158</f>
        <v>1716</v>
      </c>
      <c r="N158" s="78">
        <f>IF(I158="y",0,IF(M158&gt;'trans factors'!C$15,M158-'trans factors'!C$15,0))</f>
        <v>0</v>
      </c>
      <c r="O158" s="87">
        <f>'trans factors'!C$18</f>
        <v>1</v>
      </c>
      <c r="P158" s="87" t="str">
        <f t="shared" si="14"/>
        <v/>
      </c>
      <c r="Q158" s="142">
        <f>IF(F158=0,0,IF(F158="","",IF(I158="y",L158*M158*O158,((L158*(M158-N158)*O158)+(L158/('trans factors'!C$11/'trans factors'!C$12)*N158)*O158))))</f>
        <v>0</v>
      </c>
      <c r="R158" s="142">
        <f t="shared" si="15"/>
        <v>0</v>
      </c>
      <c r="S158" s="40"/>
      <c r="U158" s="18"/>
      <c r="X158" s="7"/>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row>
    <row r="159" spans="1:51" ht="16.5" thickBot="1" x14ac:dyDescent="0.3">
      <c r="A159" s="39"/>
      <c r="B159" s="69"/>
      <c r="C159" s="7"/>
      <c r="D159" s="7"/>
      <c r="E159" s="7"/>
      <c r="F159" s="85"/>
      <c r="G159" s="85"/>
      <c r="H159" s="4"/>
      <c r="I159" s="41"/>
      <c r="J159" s="4"/>
      <c r="K159" s="4"/>
      <c r="L159" s="138"/>
      <c r="M159" s="4"/>
      <c r="N159" s="4"/>
      <c r="O159" s="4"/>
      <c r="P159" s="4"/>
      <c r="Q159" s="71"/>
      <c r="R159" s="42"/>
      <c r="S159" s="42"/>
      <c r="T159" s="18"/>
      <c r="U159" s="43"/>
      <c r="X159" s="7"/>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row>
    <row r="160" spans="1:51" ht="16.5" thickBot="1" x14ac:dyDescent="0.3">
      <c r="A160" s="39"/>
      <c r="B160" s="73" t="s">
        <v>1</v>
      </c>
      <c r="C160" s="70"/>
      <c r="D160" s="70"/>
      <c r="E160" s="70"/>
      <c r="F160" s="44"/>
      <c r="G160" s="44"/>
      <c r="H160" s="15"/>
      <c r="I160" s="45"/>
      <c r="J160" s="15"/>
      <c r="K160" s="46"/>
      <c r="L160" s="46"/>
      <c r="M160" s="137"/>
      <c r="N160" s="137"/>
      <c r="O160" s="139"/>
      <c r="P160" s="139"/>
      <c r="Q160" s="72">
        <f>SUM(Q10:Q159)</f>
        <v>0</v>
      </c>
      <c r="R160" s="72">
        <f>SUM(R10:R159)</f>
        <v>0</v>
      </c>
      <c r="S160" s="47"/>
      <c r="T160" s="18"/>
      <c r="U160" s="43"/>
      <c r="X160" s="7"/>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row>
    <row r="161" spans="1:51" ht="15.75" x14ac:dyDescent="0.25">
      <c r="A161" s="4"/>
      <c r="B161" s="28"/>
      <c r="C161" s="21"/>
      <c r="D161" s="21"/>
      <c r="E161" s="140"/>
      <c r="F161" s="21"/>
      <c r="G161" s="21"/>
      <c r="H161" s="18"/>
      <c r="I161" s="48"/>
      <c r="J161" s="18"/>
      <c r="K161" s="18"/>
      <c r="L161" s="18"/>
      <c r="M161" s="18"/>
      <c r="N161" s="18"/>
      <c r="O161" s="18"/>
      <c r="P161" s="18"/>
      <c r="Q161" s="40"/>
      <c r="R161" s="40"/>
      <c r="S161" s="40"/>
      <c r="T161" s="18"/>
      <c r="U161" s="43"/>
      <c r="V161" s="18"/>
      <c r="W161" s="21"/>
      <c r="X161" s="7"/>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row>
    <row r="162" spans="1:51" x14ac:dyDescent="0.2">
      <c r="A162" s="18"/>
      <c r="B162" s="28"/>
      <c r="C162" s="21"/>
      <c r="D162" s="21"/>
      <c r="E162" s="140"/>
      <c r="F162" s="21"/>
      <c r="G162" s="21"/>
      <c r="H162" s="18"/>
      <c r="I162" s="43"/>
      <c r="J162" s="43"/>
      <c r="K162" s="43"/>
      <c r="L162" s="43"/>
      <c r="M162" s="43"/>
      <c r="N162" s="43"/>
      <c r="O162" s="43"/>
      <c r="P162" s="43"/>
      <c r="Q162" s="49"/>
      <c r="R162" s="18"/>
      <c r="S162" s="18"/>
      <c r="T162" s="18"/>
      <c r="U162" s="18"/>
      <c r="V162" s="18"/>
      <c r="W162" s="21"/>
      <c r="X162" s="7"/>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row>
    <row r="163" spans="1:51" x14ac:dyDescent="0.2">
      <c r="A163" s="18"/>
      <c r="B163" s="28"/>
      <c r="C163" s="21"/>
      <c r="D163" s="21"/>
      <c r="E163" s="140"/>
      <c r="F163" s="21"/>
      <c r="G163" s="21"/>
      <c r="H163" s="18"/>
      <c r="I163" s="43"/>
      <c r="J163" s="43"/>
      <c r="K163" s="43"/>
      <c r="L163" s="43"/>
      <c r="M163" s="43"/>
      <c r="N163" s="43"/>
      <c r="O163" s="43"/>
      <c r="P163" s="43"/>
      <c r="Q163" s="49"/>
      <c r="V163" s="4"/>
      <c r="W163" s="12"/>
      <c r="X163" s="7"/>
      <c r="Y163" s="4"/>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row>
    <row r="164" spans="1:51" x14ac:dyDescent="0.2">
      <c r="A164" s="18"/>
      <c r="B164" s="28"/>
      <c r="C164" s="21"/>
      <c r="D164" s="21"/>
      <c r="E164" s="140"/>
      <c r="F164" s="21"/>
      <c r="G164" s="21"/>
      <c r="H164" s="18"/>
      <c r="I164" s="18"/>
      <c r="J164" s="43"/>
      <c r="K164" s="43"/>
      <c r="L164" s="43"/>
      <c r="M164" s="43"/>
      <c r="N164" s="43"/>
      <c r="O164" s="43"/>
      <c r="P164" s="43"/>
      <c r="Q164" s="49"/>
      <c r="V164" s="4"/>
      <c r="W164" s="12"/>
      <c r="X164" s="7"/>
      <c r="Y164" s="4"/>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row>
    <row r="165" spans="1:51" x14ac:dyDescent="0.2">
      <c r="A165" s="18"/>
      <c r="B165" s="28"/>
      <c r="C165" s="21"/>
      <c r="D165" s="21"/>
      <c r="E165" s="140"/>
      <c r="F165" s="21"/>
      <c r="G165" s="21"/>
      <c r="H165" s="18"/>
      <c r="I165" s="43"/>
      <c r="J165" s="43"/>
      <c r="K165" s="43"/>
      <c r="L165" s="43"/>
      <c r="M165" s="43"/>
      <c r="N165" s="43"/>
      <c r="O165" s="43"/>
      <c r="P165" s="43"/>
      <c r="Q165" s="43"/>
      <c r="V165" s="4"/>
      <c r="W165" s="12"/>
      <c r="X165" s="7"/>
      <c r="Y165" s="4"/>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row>
    <row r="166" spans="1:51" x14ac:dyDescent="0.2">
      <c r="A166" s="18"/>
      <c r="B166" s="28"/>
      <c r="C166" s="21"/>
      <c r="D166" s="21"/>
      <c r="E166" s="140"/>
      <c r="F166" s="21"/>
      <c r="G166" s="21"/>
      <c r="H166" s="18"/>
      <c r="I166" s="43"/>
      <c r="J166" s="43"/>
      <c r="K166" s="43"/>
      <c r="L166" s="43"/>
      <c r="M166" s="43"/>
      <c r="N166" s="43"/>
      <c r="O166" s="43"/>
      <c r="P166" s="43"/>
      <c r="Q166" s="43"/>
      <c r="V166" s="17"/>
      <c r="W166" s="12"/>
      <c r="X166" s="7"/>
      <c r="Y166" s="17"/>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row>
    <row r="167" spans="1:51" x14ac:dyDescent="0.2">
      <c r="A167" s="18"/>
      <c r="B167" s="28"/>
      <c r="C167" s="21"/>
      <c r="D167" s="21"/>
      <c r="E167" s="140"/>
      <c r="F167" s="21"/>
      <c r="G167" s="21"/>
      <c r="H167" s="18"/>
      <c r="I167" s="43"/>
      <c r="J167" s="43"/>
      <c r="K167" s="43"/>
      <c r="L167" s="43"/>
      <c r="M167" s="43"/>
      <c r="N167" s="43"/>
      <c r="O167" s="43"/>
      <c r="P167" s="43"/>
      <c r="Q167" s="43"/>
      <c r="V167" s="17"/>
      <c r="W167" s="12"/>
      <c r="X167" s="7"/>
      <c r="Y167" s="17"/>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row>
    <row r="168" spans="1:51" ht="15.75" x14ac:dyDescent="0.25">
      <c r="A168" s="18"/>
      <c r="B168" s="28"/>
      <c r="C168" s="21"/>
      <c r="D168" s="21"/>
      <c r="E168" s="140"/>
      <c r="F168" s="21"/>
      <c r="G168" s="21"/>
      <c r="H168" s="18"/>
      <c r="I168" s="18"/>
      <c r="J168" s="18"/>
      <c r="K168" s="18"/>
      <c r="L168" s="18"/>
      <c r="M168" s="18"/>
      <c r="N168" s="18"/>
      <c r="O168" s="18"/>
      <c r="P168" s="18"/>
      <c r="Q168" s="18"/>
      <c r="V168" s="50"/>
      <c r="W168" s="50"/>
      <c r="X168" s="51"/>
      <c r="Y168" s="50"/>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row>
    <row r="169" spans="1:51" x14ac:dyDescent="0.2">
      <c r="A169" s="18"/>
      <c r="B169" s="28"/>
      <c r="C169" s="21"/>
      <c r="D169" s="21"/>
      <c r="E169" s="140"/>
      <c r="F169" s="21"/>
      <c r="G169" s="21"/>
      <c r="H169" s="18"/>
      <c r="I169" s="18"/>
      <c r="J169" s="18"/>
      <c r="K169" s="18"/>
      <c r="L169" s="18"/>
      <c r="M169" s="18"/>
      <c r="N169" s="18"/>
      <c r="O169" s="18"/>
      <c r="P169" s="18"/>
      <c r="Q169" s="18"/>
      <c r="V169" s="53"/>
      <c r="W169" s="54"/>
      <c r="X169" s="55"/>
      <c r="Y169" s="53"/>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row>
    <row r="170" spans="1:51" x14ac:dyDescent="0.2">
      <c r="A170" s="18"/>
      <c r="B170" s="28"/>
      <c r="C170" s="21"/>
      <c r="D170" s="21"/>
      <c r="E170" s="140"/>
      <c r="F170" s="21"/>
      <c r="G170" s="21"/>
      <c r="H170" s="18"/>
      <c r="I170" s="18"/>
      <c r="J170" s="18"/>
      <c r="K170" s="18"/>
      <c r="L170" s="18"/>
      <c r="M170" s="18"/>
      <c r="N170" s="18"/>
      <c r="O170" s="18"/>
      <c r="P170" s="18"/>
      <c r="Q170" s="18"/>
      <c r="V170" s="53"/>
      <c r="W170" s="54"/>
      <c r="X170" s="55"/>
      <c r="Y170" s="53"/>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row>
    <row r="171" spans="1:51" x14ac:dyDescent="0.2">
      <c r="A171" s="18"/>
      <c r="B171" s="28"/>
      <c r="C171" s="21"/>
      <c r="D171" s="21"/>
      <c r="E171" s="140"/>
      <c r="F171" s="21"/>
      <c r="G171" s="21"/>
      <c r="H171" s="18"/>
      <c r="I171" s="18"/>
      <c r="J171" s="18"/>
      <c r="K171" s="18"/>
      <c r="L171" s="18"/>
      <c r="M171" s="18"/>
      <c r="N171" s="18"/>
      <c r="O171" s="18"/>
      <c r="P171" s="18"/>
      <c r="Q171" s="18"/>
      <c r="V171" s="53"/>
      <c r="W171" s="54"/>
      <c r="X171" s="55"/>
      <c r="Y171" s="53"/>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row>
    <row r="172" spans="1:51" x14ac:dyDescent="0.2">
      <c r="A172" s="18"/>
      <c r="B172" s="28"/>
      <c r="C172" s="21"/>
      <c r="D172" s="21"/>
      <c r="E172" s="140"/>
      <c r="F172" s="21"/>
      <c r="G172" s="21"/>
      <c r="H172" s="18"/>
      <c r="I172" s="18"/>
      <c r="J172" s="18"/>
      <c r="K172" s="18"/>
      <c r="L172" s="18"/>
      <c r="M172" s="18"/>
      <c r="N172" s="18"/>
      <c r="O172" s="18"/>
      <c r="P172" s="18"/>
      <c r="Q172" s="18"/>
      <c r="V172" s="53"/>
      <c r="W172" s="54"/>
      <c r="X172" s="55"/>
      <c r="Y172" s="53"/>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row>
    <row r="173" spans="1:51" x14ac:dyDescent="0.2">
      <c r="A173" s="18"/>
      <c r="B173" s="28"/>
      <c r="C173" s="21"/>
      <c r="D173" s="21"/>
      <c r="E173" s="140"/>
      <c r="F173" s="21"/>
      <c r="G173" s="21"/>
      <c r="H173" s="18"/>
      <c r="I173" s="18"/>
      <c r="J173" s="18"/>
      <c r="K173" s="18"/>
      <c r="L173" s="18"/>
      <c r="M173" s="18"/>
      <c r="N173" s="18"/>
      <c r="O173" s="18"/>
      <c r="P173" s="18"/>
      <c r="Q173" s="18"/>
      <c r="V173" s="53"/>
      <c r="W173" s="54"/>
      <c r="X173" s="55"/>
      <c r="Y173" s="53"/>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row>
    <row r="174" spans="1:51" x14ac:dyDescent="0.2">
      <c r="A174" s="18"/>
      <c r="B174" s="28"/>
      <c r="C174" s="21"/>
      <c r="D174" s="21"/>
      <c r="E174" s="140"/>
      <c r="F174" s="21"/>
      <c r="G174" s="21"/>
      <c r="H174" s="18"/>
      <c r="I174" s="18"/>
      <c r="J174" s="18"/>
      <c r="K174" s="18"/>
      <c r="L174" s="18"/>
      <c r="M174" s="18"/>
      <c r="N174" s="18"/>
      <c r="O174" s="18"/>
      <c r="P174" s="18"/>
      <c r="Q174" s="18"/>
      <c r="V174" s="57"/>
      <c r="W174" s="58"/>
      <c r="X174" s="58"/>
      <c r="Y174" s="57"/>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row>
    <row r="175" spans="1:51" x14ac:dyDescent="0.2">
      <c r="A175" s="18"/>
      <c r="B175" s="28"/>
      <c r="C175" s="21"/>
      <c r="D175" s="21"/>
      <c r="E175" s="140"/>
      <c r="F175" s="21"/>
      <c r="G175" s="21"/>
      <c r="H175" s="18"/>
      <c r="I175" s="18"/>
      <c r="J175" s="18"/>
      <c r="K175" s="18"/>
      <c r="L175" s="18"/>
      <c r="M175" s="18"/>
      <c r="N175" s="18"/>
      <c r="O175" s="18"/>
      <c r="P175" s="18"/>
      <c r="Q175" s="18"/>
      <c r="V175" s="59"/>
      <c r="W175" s="54"/>
      <c r="X175" s="55"/>
      <c r="Y175" s="59"/>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row>
    <row r="176" spans="1:51" ht="15" x14ac:dyDescent="0.2">
      <c r="A176" s="18"/>
      <c r="B176" s="28"/>
      <c r="C176" s="21"/>
      <c r="D176" s="21"/>
      <c r="E176" s="140"/>
      <c r="F176" s="21"/>
      <c r="G176" s="21"/>
      <c r="H176" s="18"/>
      <c r="I176" s="18"/>
      <c r="J176" s="18"/>
      <c r="K176" s="18"/>
      <c r="L176" s="18"/>
      <c r="M176" s="18"/>
      <c r="N176" s="18"/>
      <c r="O176" s="18"/>
      <c r="P176" s="18"/>
      <c r="Q176" s="18"/>
      <c r="V176" s="86"/>
      <c r="W176" s="60"/>
      <c r="X176" s="60"/>
      <c r="Y176" s="59"/>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row>
    <row r="177" spans="1:56" x14ac:dyDescent="0.2">
      <c r="A177" s="18"/>
      <c r="B177" s="28"/>
      <c r="C177" s="21"/>
      <c r="D177" s="21"/>
      <c r="E177" s="140"/>
      <c r="F177" s="21"/>
      <c r="G177" s="21"/>
      <c r="H177" s="18"/>
      <c r="I177" s="18"/>
      <c r="J177" s="18"/>
      <c r="K177" s="18"/>
      <c r="L177" s="18"/>
      <c r="M177" s="18"/>
      <c r="N177" s="18"/>
      <c r="O177" s="18"/>
      <c r="P177" s="18"/>
      <c r="Q177" s="18"/>
      <c r="V177" s="59"/>
      <c r="W177" s="54"/>
      <c r="X177" s="55"/>
      <c r="Y177" s="59"/>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row>
    <row r="178" spans="1:56" x14ac:dyDescent="0.2">
      <c r="A178" s="18"/>
      <c r="B178" s="28"/>
      <c r="C178" s="21"/>
      <c r="D178" s="21"/>
      <c r="E178" s="140"/>
      <c r="F178" s="21"/>
      <c r="G178" s="21"/>
      <c r="H178" s="18"/>
      <c r="I178" s="18"/>
      <c r="J178" s="18"/>
      <c r="K178" s="18"/>
      <c r="L178" s="18"/>
      <c r="M178" s="18"/>
      <c r="N178" s="18"/>
      <c r="O178" s="18"/>
      <c r="P178" s="18"/>
      <c r="Q178" s="18"/>
      <c r="V178" s="59"/>
      <c r="W178" s="54"/>
      <c r="X178" s="55"/>
      <c r="Y178" s="59"/>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row>
    <row r="179" spans="1:56" x14ac:dyDescent="0.2">
      <c r="A179" s="18"/>
      <c r="B179" s="28"/>
      <c r="C179" s="21"/>
      <c r="D179" s="21"/>
      <c r="E179" s="140"/>
      <c r="F179" s="21"/>
      <c r="G179" s="21"/>
      <c r="H179" s="18"/>
      <c r="I179" s="18"/>
      <c r="J179" s="18"/>
      <c r="K179" s="18"/>
      <c r="L179" s="18"/>
      <c r="M179" s="18"/>
      <c r="N179" s="18"/>
      <c r="O179" s="18"/>
      <c r="P179" s="18"/>
      <c r="Q179" s="18"/>
      <c r="V179" s="59"/>
      <c r="W179" s="54"/>
      <c r="X179" s="55"/>
      <c r="Y179" s="59"/>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row>
    <row r="180" spans="1:56" x14ac:dyDescent="0.2">
      <c r="A180" s="18"/>
      <c r="B180" s="28"/>
      <c r="C180" s="21"/>
      <c r="D180" s="21"/>
      <c r="E180" s="140"/>
      <c r="F180" s="21"/>
      <c r="G180" s="21"/>
      <c r="H180" s="18"/>
      <c r="I180" s="18"/>
      <c r="J180" s="18"/>
      <c r="K180" s="18"/>
      <c r="L180" s="18"/>
      <c r="M180" s="18"/>
      <c r="N180" s="18"/>
      <c r="O180" s="18"/>
      <c r="P180" s="18"/>
      <c r="Q180" s="18"/>
      <c r="V180" s="53"/>
      <c r="W180" s="54"/>
      <c r="X180" s="55"/>
      <c r="Y180" s="53"/>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row>
    <row r="181" spans="1:56" x14ac:dyDescent="0.2">
      <c r="A181" s="18"/>
      <c r="B181" s="28"/>
      <c r="C181" s="21"/>
      <c r="D181" s="21"/>
      <c r="E181" s="140"/>
      <c r="F181" s="21"/>
      <c r="G181" s="21"/>
      <c r="H181" s="18"/>
      <c r="I181" s="18"/>
      <c r="J181" s="18"/>
      <c r="K181" s="18"/>
      <c r="L181" s="18"/>
      <c r="M181" s="18"/>
      <c r="N181" s="18"/>
      <c r="O181" s="18"/>
      <c r="P181" s="18"/>
      <c r="Q181" s="18"/>
      <c r="V181" s="53"/>
      <c r="W181" s="54"/>
      <c r="X181" s="55"/>
      <c r="Y181" s="53"/>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row>
    <row r="182" spans="1:56" x14ac:dyDescent="0.2">
      <c r="A182" s="18"/>
      <c r="B182" s="28"/>
      <c r="C182" s="21"/>
      <c r="D182" s="21"/>
      <c r="E182" s="140"/>
      <c r="F182" s="21"/>
      <c r="G182" s="21"/>
      <c r="H182" s="18"/>
      <c r="I182" s="18"/>
      <c r="J182" s="18"/>
      <c r="K182" s="18"/>
      <c r="L182" s="18"/>
      <c r="M182" s="18"/>
      <c r="N182" s="18"/>
      <c r="O182" s="18"/>
      <c r="P182" s="18"/>
      <c r="Q182" s="18"/>
      <c r="V182" s="53"/>
      <c r="W182" s="54"/>
      <c r="X182" s="55"/>
      <c r="Y182" s="53"/>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row>
    <row r="183" spans="1:56" ht="20.25" x14ac:dyDescent="0.3">
      <c r="A183" s="18"/>
      <c r="B183" s="28"/>
      <c r="C183" s="21"/>
      <c r="D183" s="21"/>
      <c r="E183" s="140"/>
      <c r="F183" s="21"/>
      <c r="G183" s="21"/>
      <c r="H183" s="18"/>
      <c r="I183" s="18"/>
      <c r="J183" s="18"/>
      <c r="K183" s="18"/>
      <c r="L183" s="18"/>
      <c r="M183" s="18"/>
      <c r="N183" s="18"/>
      <c r="O183" s="18"/>
      <c r="P183" s="18"/>
      <c r="Q183" s="18"/>
      <c r="R183" s="65"/>
      <c r="S183" s="65"/>
      <c r="T183" s="62"/>
      <c r="U183" s="53"/>
      <c r="V183" s="53"/>
      <c r="W183" s="54"/>
      <c r="X183" s="55"/>
      <c r="Y183" s="53"/>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row>
    <row r="184" spans="1:56" x14ac:dyDescent="0.2">
      <c r="A184" s="18"/>
      <c r="B184" s="28"/>
      <c r="C184" s="21"/>
      <c r="D184" s="21"/>
      <c r="E184" s="140"/>
      <c r="F184" s="21"/>
      <c r="G184" s="21"/>
      <c r="H184" s="18"/>
      <c r="I184" s="18"/>
      <c r="J184" s="18"/>
      <c r="K184" s="18"/>
      <c r="L184" s="18"/>
      <c r="M184" s="18"/>
      <c r="N184" s="18"/>
      <c r="O184" s="18"/>
      <c r="P184" s="18"/>
      <c r="Q184" s="18"/>
      <c r="R184" s="18"/>
      <c r="S184" s="18"/>
      <c r="T184" s="18"/>
      <c r="U184" s="18"/>
      <c r="V184" s="18"/>
      <c r="W184" s="21"/>
      <c r="X184" s="7"/>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row>
    <row r="185" spans="1:56" x14ac:dyDescent="0.2">
      <c r="A185" s="18"/>
      <c r="B185" s="28"/>
      <c r="C185" s="21"/>
      <c r="D185" s="21"/>
      <c r="E185" s="140"/>
      <c r="F185" s="21"/>
      <c r="G185" s="21"/>
      <c r="H185" s="18"/>
      <c r="I185" s="18"/>
      <c r="J185" s="18"/>
      <c r="K185" s="18"/>
      <c r="L185" s="18"/>
      <c r="M185" s="18"/>
      <c r="N185" s="18"/>
      <c r="O185" s="18"/>
      <c r="P185" s="18"/>
      <c r="Q185" s="18"/>
      <c r="R185" s="18"/>
      <c r="S185" s="18"/>
      <c r="T185" s="18"/>
      <c r="U185" s="18"/>
    </row>
    <row r="186" spans="1:56" x14ac:dyDescent="0.2">
      <c r="A186" s="18"/>
      <c r="B186" s="28"/>
      <c r="C186" s="21"/>
      <c r="D186" s="21"/>
      <c r="E186" s="140"/>
      <c r="F186" s="21"/>
      <c r="G186" s="21"/>
      <c r="H186" s="18"/>
      <c r="I186" s="18"/>
      <c r="J186" s="18"/>
      <c r="K186" s="18"/>
      <c r="L186" s="18"/>
      <c r="M186" s="18"/>
      <c r="N186" s="18"/>
      <c r="O186" s="18"/>
      <c r="P186" s="18"/>
      <c r="Q186" s="18"/>
      <c r="R186" s="18"/>
      <c r="S186" s="18"/>
      <c r="T186" s="18"/>
      <c r="U186" s="18"/>
    </row>
    <row r="187" spans="1:56" x14ac:dyDescent="0.2">
      <c r="A187" s="18"/>
      <c r="B187" s="28"/>
      <c r="C187" s="21"/>
      <c r="D187" s="21"/>
      <c r="E187" s="140"/>
      <c r="F187" s="21"/>
      <c r="G187" s="21"/>
      <c r="H187" s="18"/>
      <c r="I187" s="18"/>
      <c r="J187" s="18"/>
      <c r="K187" s="18"/>
      <c r="L187" s="18"/>
      <c r="M187" s="18"/>
      <c r="N187" s="18"/>
      <c r="O187" s="18"/>
      <c r="P187" s="18"/>
      <c r="Q187" s="18"/>
      <c r="R187" s="18"/>
      <c r="S187" s="18"/>
      <c r="T187" s="18"/>
      <c r="U187" s="18"/>
    </row>
    <row r="188" spans="1:56" x14ac:dyDescent="0.2">
      <c r="A188" s="18"/>
      <c r="B188" s="28"/>
      <c r="C188" s="21"/>
      <c r="D188" s="21"/>
      <c r="E188" s="140"/>
      <c r="F188" s="21"/>
      <c r="G188" s="21"/>
      <c r="H188" s="18"/>
      <c r="I188" s="18"/>
      <c r="J188" s="18"/>
      <c r="K188" s="18"/>
      <c r="L188" s="18"/>
      <c r="M188" s="18"/>
      <c r="N188" s="18"/>
      <c r="O188" s="18"/>
      <c r="P188" s="18"/>
      <c r="Q188" s="18"/>
      <c r="R188" s="18"/>
      <c r="S188" s="18"/>
      <c r="T188" s="18"/>
      <c r="U188" s="18"/>
    </row>
    <row r="189" spans="1:56" x14ac:dyDescent="0.2">
      <c r="A189" s="18"/>
      <c r="B189" s="28"/>
      <c r="C189" s="21"/>
      <c r="D189" s="21"/>
      <c r="E189" s="140"/>
      <c r="F189" s="21"/>
      <c r="G189" s="21"/>
      <c r="H189" s="18"/>
      <c r="I189" s="18"/>
      <c r="J189" s="18"/>
      <c r="K189" s="18"/>
      <c r="L189" s="18"/>
      <c r="M189" s="18"/>
      <c r="N189" s="18"/>
      <c r="O189" s="18"/>
      <c r="P189" s="18"/>
      <c r="Q189" s="18"/>
      <c r="R189" s="18"/>
      <c r="S189" s="18"/>
      <c r="T189" s="18"/>
      <c r="U189" s="19"/>
      <c r="BB189" s="150"/>
      <c r="BC189" s="150"/>
      <c r="BD189" s="150"/>
    </row>
    <row r="190" spans="1:56" x14ac:dyDescent="0.2">
      <c r="A190" s="18"/>
      <c r="B190" s="28"/>
      <c r="C190" s="21"/>
      <c r="D190" s="21"/>
      <c r="E190" s="140"/>
      <c r="F190" s="21"/>
      <c r="G190" s="21"/>
      <c r="H190" s="18"/>
      <c r="I190" s="18"/>
      <c r="J190" s="18"/>
      <c r="K190" s="18"/>
      <c r="L190" s="18"/>
      <c r="M190" s="18"/>
      <c r="N190" s="18"/>
      <c r="O190" s="18"/>
      <c r="P190" s="18"/>
      <c r="Q190" s="18"/>
      <c r="R190" s="18"/>
      <c r="S190" s="18"/>
      <c r="T190" s="18"/>
      <c r="U190" s="20"/>
      <c r="BB190" s="150"/>
      <c r="BC190" s="150"/>
      <c r="BD190" s="150"/>
    </row>
    <row r="191" spans="1:56" x14ac:dyDescent="0.2">
      <c r="A191" s="18"/>
      <c r="B191" s="28"/>
      <c r="C191" s="21"/>
      <c r="D191" s="21"/>
      <c r="E191" s="140"/>
      <c r="F191" s="21"/>
      <c r="G191" s="21"/>
      <c r="H191" s="18"/>
      <c r="I191" s="18"/>
      <c r="J191" s="18"/>
      <c r="K191" s="18"/>
      <c r="L191" s="18"/>
      <c r="M191" s="18"/>
      <c r="N191" s="18"/>
      <c r="O191" s="18"/>
      <c r="P191" s="18"/>
      <c r="Q191" s="18"/>
      <c r="R191" s="18"/>
      <c r="S191" s="18"/>
      <c r="T191" s="18"/>
      <c r="U191" s="18"/>
      <c r="BB191" s="151" t="s">
        <v>3</v>
      </c>
      <c r="BC191" s="152"/>
      <c r="BD191" s="150"/>
    </row>
    <row r="192" spans="1:56" x14ac:dyDescent="0.2">
      <c r="A192" s="18"/>
      <c r="B192" s="28"/>
      <c r="C192" s="21"/>
      <c r="D192" s="21"/>
      <c r="E192" s="140"/>
      <c r="F192" s="21"/>
      <c r="G192" s="21"/>
      <c r="H192" s="18"/>
      <c r="I192" s="18"/>
      <c r="J192" s="18"/>
      <c r="K192" s="18"/>
      <c r="L192" s="18"/>
      <c r="M192" s="18"/>
      <c r="N192" s="18"/>
      <c r="O192" s="18"/>
      <c r="P192" s="18"/>
      <c r="Q192" s="18"/>
      <c r="R192" s="18"/>
      <c r="S192" s="18"/>
      <c r="T192" s="18"/>
      <c r="U192" s="18"/>
      <c r="BB192" s="153"/>
      <c r="BC192" s="154"/>
      <c r="BD192" s="150"/>
    </row>
    <row r="193" spans="1:56" x14ac:dyDescent="0.2">
      <c r="A193" s="18"/>
      <c r="B193" s="28"/>
      <c r="C193" s="21"/>
      <c r="D193" s="21"/>
      <c r="E193" s="140"/>
      <c r="F193" s="21"/>
      <c r="G193" s="21"/>
      <c r="H193" s="18"/>
      <c r="I193" s="18"/>
      <c r="J193" s="18"/>
      <c r="K193" s="18"/>
      <c r="L193" s="18"/>
      <c r="M193" s="18"/>
      <c r="N193" s="18"/>
      <c r="O193" s="18"/>
      <c r="P193" s="18"/>
      <c r="Q193" s="18"/>
      <c r="R193" s="18"/>
      <c r="S193" s="18"/>
      <c r="T193" s="18"/>
      <c r="U193" s="18"/>
      <c r="BB193" s="153" t="s">
        <v>15</v>
      </c>
      <c r="BC193" s="154"/>
      <c r="BD193" s="150"/>
    </row>
    <row r="194" spans="1:56" x14ac:dyDescent="0.2">
      <c r="A194" s="18"/>
      <c r="B194" s="28"/>
      <c r="C194" s="21"/>
      <c r="D194" s="21"/>
      <c r="E194" s="140"/>
      <c r="F194" s="21"/>
      <c r="G194" s="21"/>
      <c r="H194" s="18"/>
      <c r="I194" s="18"/>
      <c r="J194" s="18"/>
      <c r="K194" s="18"/>
      <c r="L194" s="18"/>
      <c r="M194" s="18"/>
      <c r="N194" s="18"/>
      <c r="O194" s="18"/>
      <c r="P194" s="18"/>
      <c r="Q194" s="18"/>
      <c r="R194" s="18"/>
      <c r="S194" s="18"/>
      <c r="T194" s="18"/>
      <c r="U194" s="18"/>
      <c r="BB194" s="155" t="s">
        <v>16</v>
      </c>
      <c r="BC194" s="156"/>
      <c r="BD194" s="150"/>
    </row>
    <row r="195" spans="1:56" x14ac:dyDescent="0.2">
      <c r="A195" s="18"/>
      <c r="B195" s="28"/>
      <c r="C195" s="21"/>
      <c r="D195" s="21"/>
      <c r="E195" s="140"/>
      <c r="F195" s="21"/>
      <c r="G195" s="21"/>
      <c r="H195" s="18"/>
      <c r="I195" s="18"/>
      <c r="J195" s="18"/>
      <c r="K195" s="18"/>
      <c r="L195" s="18"/>
      <c r="M195" s="18"/>
      <c r="N195" s="18"/>
      <c r="O195" s="18"/>
      <c r="P195" s="18"/>
      <c r="Q195" s="18"/>
      <c r="R195" s="18"/>
      <c r="S195" s="18"/>
      <c r="T195" s="18"/>
      <c r="U195" s="18"/>
      <c r="BB195" s="150"/>
      <c r="BC195" s="150"/>
      <c r="BD195" s="150"/>
    </row>
    <row r="196" spans="1:56" x14ac:dyDescent="0.2">
      <c r="A196" s="18"/>
      <c r="B196" s="28"/>
      <c r="C196" s="21"/>
      <c r="D196" s="21"/>
      <c r="E196" s="140"/>
      <c r="F196" s="21"/>
      <c r="G196" s="21"/>
      <c r="H196" s="18"/>
      <c r="I196" s="18"/>
      <c r="J196" s="18"/>
      <c r="K196" s="18"/>
      <c r="L196" s="18"/>
      <c r="M196" s="18"/>
      <c r="N196" s="18"/>
      <c r="O196" s="18"/>
      <c r="P196" s="18"/>
      <c r="Q196" s="18"/>
      <c r="R196" s="18"/>
      <c r="S196" s="18"/>
      <c r="T196" s="18"/>
      <c r="U196" s="18"/>
      <c r="BB196" s="150"/>
      <c r="BC196" s="150"/>
      <c r="BD196" s="150"/>
    </row>
    <row r="197" spans="1:56" x14ac:dyDescent="0.2">
      <c r="A197" s="18"/>
      <c r="B197" s="28"/>
      <c r="C197" s="21"/>
      <c r="D197" s="21"/>
      <c r="E197" s="140"/>
      <c r="F197" s="21"/>
      <c r="G197" s="21"/>
      <c r="H197" s="18"/>
      <c r="I197" s="18"/>
      <c r="J197" s="18"/>
      <c r="K197" s="18"/>
      <c r="L197" s="18"/>
      <c r="M197" s="18"/>
      <c r="N197" s="18"/>
      <c r="O197" s="18"/>
      <c r="P197" s="18"/>
      <c r="Q197" s="18"/>
      <c r="R197" s="18"/>
      <c r="S197" s="18"/>
      <c r="T197" s="18"/>
      <c r="U197" s="18"/>
      <c r="BB197" s="151" t="s">
        <v>17</v>
      </c>
      <c r="BC197" s="152"/>
      <c r="BD197" s="150"/>
    </row>
    <row r="198" spans="1:56" x14ac:dyDescent="0.2">
      <c r="A198" s="18"/>
      <c r="B198" s="28"/>
      <c r="C198" s="21"/>
      <c r="D198" s="21"/>
      <c r="E198" s="140"/>
      <c r="F198" s="21"/>
      <c r="G198" s="21"/>
      <c r="H198" s="18"/>
      <c r="I198" s="18"/>
      <c r="J198" s="18"/>
      <c r="K198" s="18"/>
      <c r="L198" s="18"/>
      <c r="M198" s="18"/>
      <c r="N198" s="18"/>
      <c r="O198" s="18"/>
      <c r="P198" s="18"/>
      <c r="Q198" s="18"/>
      <c r="R198" s="18"/>
      <c r="S198" s="18"/>
      <c r="T198" s="18"/>
      <c r="U198" s="18"/>
      <c r="BB198" s="153">
        <v>0</v>
      </c>
      <c r="BC198" s="157" t="s">
        <v>18</v>
      </c>
      <c r="BD198" s="150"/>
    </row>
    <row r="199" spans="1:56" x14ac:dyDescent="0.2">
      <c r="A199" s="18"/>
      <c r="B199" s="28"/>
      <c r="C199" s="21"/>
      <c r="D199" s="21"/>
      <c r="E199" s="140"/>
      <c r="F199" s="21"/>
      <c r="G199" s="21"/>
      <c r="H199" s="18"/>
      <c r="I199" s="18"/>
      <c r="J199" s="18"/>
      <c r="K199" s="18"/>
      <c r="L199" s="18"/>
      <c r="M199" s="18"/>
      <c r="N199" s="18"/>
      <c r="O199" s="18"/>
      <c r="P199" s="18"/>
      <c r="Q199" s="18"/>
      <c r="R199" s="18"/>
      <c r="S199" s="18"/>
      <c r="T199" s="18"/>
      <c r="U199" s="18"/>
      <c r="BB199" s="155">
        <v>1</v>
      </c>
      <c r="BC199" s="158" t="s">
        <v>19</v>
      </c>
      <c r="BD199" s="150"/>
    </row>
    <row r="200" spans="1:56" x14ac:dyDescent="0.2">
      <c r="A200" s="18"/>
      <c r="B200" s="28"/>
      <c r="C200" s="21"/>
      <c r="D200" s="21"/>
      <c r="E200" s="140"/>
      <c r="F200" s="21"/>
      <c r="G200" s="21"/>
      <c r="H200" s="18"/>
      <c r="I200" s="18"/>
      <c r="J200" s="18"/>
      <c r="K200" s="18"/>
      <c r="L200" s="18"/>
      <c r="M200" s="18"/>
      <c r="N200" s="18"/>
      <c r="O200" s="18"/>
      <c r="P200" s="18"/>
      <c r="Q200" s="18"/>
      <c r="R200" s="18"/>
      <c r="S200" s="18"/>
      <c r="T200" s="18"/>
      <c r="U200" s="18"/>
      <c r="BB200" s="159"/>
      <c r="BC200" s="150"/>
      <c r="BD200" s="150"/>
    </row>
    <row r="201" spans="1:56" x14ac:dyDescent="0.2">
      <c r="A201" s="18"/>
      <c r="B201" s="28"/>
      <c r="C201" s="21"/>
      <c r="D201" s="21"/>
      <c r="E201" s="140"/>
      <c r="F201" s="21"/>
      <c r="G201" s="21"/>
      <c r="H201" s="18"/>
      <c r="I201" s="18"/>
      <c r="J201" s="18"/>
      <c r="K201" s="18"/>
      <c r="L201" s="18"/>
      <c r="M201" s="18"/>
      <c r="N201" s="18"/>
      <c r="O201" s="18"/>
      <c r="P201" s="18"/>
      <c r="Q201" s="18"/>
      <c r="R201" s="18"/>
      <c r="S201" s="18"/>
      <c r="T201" s="18"/>
      <c r="U201" s="18"/>
      <c r="BB201" s="150"/>
      <c r="BC201" s="150"/>
      <c r="BD201" s="150"/>
    </row>
    <row r="202" spans="1:56" x14ac:dyDescent="0.2">
      <c r="A202" s="18"/>
      <c r="B202" s="28"/>
      <c r="C202" s="21"/>
      <c r="D202" s="21"/>
      <c r="E202" s="140"/>
      <c r="F202" s="21"/>
      <c r="G202" s="21"/>
      <c r="H202" s="18"/>
      <c r="I202" s="18"/>
      <c r="J202" s="18"/>
      <c r="K202" s="18"/>
      <c r="L202" s="18"/>
      <c r="M202" s="18"/>
      <c r="N202" s="18"/>
      <c r="O202" s="18"/>
      <c r="P202" s="18"/>
      <c r="Q202" s="18"/>
      <c r="R202" s="18"/>
      <c r="S202" s="18"/>
      <c r="T202" s="18"/>
      <c r="U202" s="18"/>
    </row>
    <row r="203" spans="1:56" x14ac:dyDescent="0.2">
      <c r="A203" s="18"/>
      <c r="B203" s="28"/>
      <c r="C203" s="21"/>
      <c r="D203" s="21"/>
      <c r="E203" s="140"/>
      <c r="F203" s="21"/>
      <c r="G203" s="21"/>
      <c r="H203" s="18"/>
      <c r="I203" s="18"/>
      <c r="J203" s="18"/>
      <c r="K203" s="18"/>
      <c r="L203" s="18"/>
      <c r="M203" s="18"/>
      <c r="N203" s="18"/>
      <c r="O203" s="18"/>
      <c r="P203" s="18"/>
      <c r="Q203" s="18"/>
      <c r="R203" s="18"/>
      <c r="S203" s="18"/>
      <c r="T203" s="18"/>
      <c r="U203" s="18"/>
    </row>
    <row r="204" spans="1:56" x14ac:dyDescent="0.2">
      <c r="A204" s="18"/>
      <c r="B204" s="28"/>
      <c r="C204" s="21"/>
      <c r="D204" s="21"/>
      <c r="E204" s="140"/>
      <c r="F204" s="21"/>
      <c r="G204" s="21"/>
      <c r="H204" s="18"/>
      <c r="I204" s="18"/>
      <c r="J204" s="18"/>
      <c r="K204" s="18"/>
      <c r="L204" s="18"/>
      <c r="M204" s="18"/>
      <c r="N204" s="18"/>
      <c r="O204" s="18"/>
      <c r="P204" s="18"/>
      <c r="Q204" s="18"/>
      <c r="R204" s="18"/>
      <c r="S204" s="18"/>
      <c r="T204" s="18"/>
      <c r="U204" s="18"/>
    </row>
    <row r="205" spans="1:56" x14ac:dyDescent="0.2">
      <c r="A205" s="18"/>
      <c r="B205" s="28"/>
      <c r="C205" s="21"/>
      <c r="D205" s="21"/>
      <c r="E205" s="140"/>
      <c r="F205" s="21"/>
      <c r="G205" s="21"/>
      <c r="H205" s="18"/>
      <c r="I205" s="18"/>
      <c r="J205" s="18"/>
      <c r="K205" s="18"/>
      <c r="L205" s="18"/>
      <c r="M205" s="18"/>
      <c r="N205" s="18"/>
      <c r="O205" s="18"/>
      <c r="P205" s="18"/>
      <c r="Q205" s="18"/>
      <c r="R205" s="18"/>
      <c r="S205" s="18"/>
      <c r="T205" s="18"/>
      <c r="U205" s="18"/>
    </row>
    <row r="206" spans="1:56" x14ac:dyDescent="0.2">
      <c r="A206" s="18"/>
      <c r="B206" s="28"/>
      <c r="C206" s="21"/>
      <c r="D206" s="21"/>
      <c r="E206" s="140"/>
      <c r="F206" s="21"/>
      <c r="G206" s="21"/>
      <c r="H206" s="18"/>
      <c r="I206" s="18"/>
      <c r="J206" s="18"/>
      <c r="K206" s="18"/>
      <c r="L206" s="18"/>
      <c r="M206" s="18"/>
      <c r="N206" s="18"/>
      <c r="O206" s="18"/>
      <c r="P206" s="18"/>
      <c r="Q206" s="18"/>
      <c r="R206" s="18"/>
      <c r="S206" s="18"/>
      <c r="T206" s="18"/>
      <c r="U206" s="18"/>
    </row>
    <row r="207" spans="1:56" x14ac:dyDescent="0.2">
      <c r="A207" s="18"/>
      <c r="B207" s="28"/>
      <c r="C207" s="21"/>
      <c r="D207" s="21"/>
      <c r="E207" s="140"/>
      <c r="F207" s="21"/>
      <c r="G207" s="21"/>
      <c r="H207" s="18"/>
      <c r="I207" s="18"/>
      <c r="J207" s="18"/>
      <c r="K207" s="18"/>
      <c r="L207" s="18"/>
      <c r="M207" s="18"/>
      <c r="N207" s="18"/>
      <c r="O207" s="18"/>
      <c r="P207" s="18"/>
      <c r="Q207" s="18"/>
      <c r="R207" s="18"/>
      <c r="S207" s="18"/>
      <c r="T207" s="18"/>
      <c r="U207" s="18"/>
    </row>
    <row r="208" spans="1:56" x14ac:dyDescent="0.2">
      <c r="A208" s="18"/>
      <c r="B208" s="28"/>
      <c r="C208" s="21"/>
      <c r="D208" s="21"/>
      <c r="E208" s="140"/>
      <c r="F208" s="21"/>
      <c r="G208" s="21"/>
      <c r="H208" s="18"/>
      <c r="I208" s="18"/>
      <c r="J208" s="18"/>
      <c r="K208" s="18"/>
      <c r="L208" s="18"/>
      <c r="M208" s="18"/>
      <c r="N208" s="18"/>
      <c r="O208" s="18"/>
      <c r="P208" s="18"/>
      <c r="Q208" s="18"/>
      <c r="R208" s="18"/>
      <c r="S208" s="18"/>
      <c r="T208" s="18"/>
      <c r="U208" s="18"/>
    </row>
    <row r="209" spans="1:21" x14ac:dyDescent="0.2">
      <c r="A209" s="18"/>
      <c r="B209" s="28"/>
      <c r="C209" s="21"/>
      <c r="D209" s="21"/>
      <c r="E209" s="140"/>
      <c r="F209" s="21"/>
      <c r="G209" s="21"/>
      <c r="H209" s="18"/>
      <c r="I209" s="18"/>
      <c r="J209" s="18"/>
      <c r="K209" s="18"/>
      <c r="L209" s="18"/>
      <c r="M209" s="18"/>
      <c r="N209" s="18"/>
      <c r="O209" s="18"/>
      <c r="P209" s="18"/>
      <c r="Q209" s="18"/>
      <c r="R209" s="18"/>
      <c r="S209" s="18"/>
      <c r="T209" s="18"/>
      <c r="U209" s="18"/>
    </row>
    <row r="210" spans="1:21" x14ac:dyDescent="0.2">
      <c r="A210" s="18"/>
      <c r="B210" s="28"/>
      <c r="C210" s="21"/>
      <c r="D210" s="21"/>
      <c r="E210" s="140"/>
      <c r="F210" s="21"/>
      <c r="G210" s="21"/>
      <c r="H210" s="18"/>
      <c r="I210" s="18"/>
      <c r="J210" s="18"/>
      <c r="K210" s="18"/>
      <c r="L210" s="18"/>
      <c r="M210" s="18"/>
      <c r="N210" s="18"/>
      <c r="O210" s="18"/>
      <c r="P210" s="18"/>
      <c r="Q210" s="18"/>
      <c r="R210" s="18"/>
      <c r="S210" s="18"/>
      <c r="T210" s="18"/>
      <c r="U210" s="18"/>
    </row>
    <row r="211" spans="1:21" x14ac:dyDescent="0.2">
      <c r="A211" s="18"/>
      <c r="B211" s="28"/>
      <c r="C211" s="21"/>
      <c r="D211" s="21"/>
      <c r="E211" s="140"/>
      <c r="F211" s="21"/>
      <c r="G211" s="21"/>
      <c r="H211" s="18"/>
      <c r="I211" s="18"/>
      <c r="J211" s="18"/>
      <c r="K211" s="18"/>
      <c r="L211" s="18"/>
      <c r="M211" s="18"/>
      <c r="N211" s="18"/>
      <c r="O211" s="18"/>
      <c r="P211" s="18"/>
      <c r="Q211" s="18"/>
      <c r="R211" s="18"/>
      <c r="S211" s="18"/>
      <c r="T211" s="18"/>
      <c r="U211" s="18"/>
    </row>
    <row r="212" spans="1:21" x14ac:dyDescent="0.2">
      <c r="A212" s="18"/>
      <c r="B212" s="28"/>
      <c r="C212" s="21"/>
      <c r="D212" s="21"/>
      <c r="E212" s="140"/>
      <c r="F212" s="21"/>
      <c r="G212" s="21"/>
      <c r="H212" s="18"/>
      <c r="I212" s="18"/>
      <c r="J212" s="18"/>
      <c r="K212" s="18"/>
      <c r="L212" s="18"/>
      <c r="M212" s="18"/>
      <c r="N212" s="18"/>
      <c r="O212" s="18"/>
      <c r="P212" s="18"/>
      <c r="Q212" s="18"/>
      <c r="R212" s="18"/>
      <c r="S212" s="18"/>
      <c r="T212" s="18"/>
      <c r="U212" s="18"/>
    </row>
    <row r="213" spans="1:21" x14ac:dyDescent="0.2">
      <c r="A213" s="18"/>
      <c r="B213" s="28"/>
      <c r="C213" s="21"/>
      <c r="D213" s="21"/>
      <c r="E213" s="140"/>
      <c r="F213" s="21"/>
      <c r="G213" s="21"/>
      <c r="H213" s="18"/>
      <c r="I213" s="18"/>
      <c r="J213" s="18"/>
      <c r="K213" s="18"/>
      <c r="L213" s="18"/>
      <c r="M213" s="18"/>
      <c r="N213" s="18"/>
      <c r="O213" s="18"/>
      <c r="P213" s="18"/>
      <c r="Q213" s="18"/>
      <c r="R213" s="18"/>
      <c r="S213" s="18"/>
      <c r="T213" s="18"/>
      <c r="U213" s="18"/>
    </row>
    <row r="214" spans="1:21" x14ac:dyDescent="0.2">
      <c r="A214" s="18"/>
      <c r="B214" s="28"/>
      <c r="C214" s="21"/>
      <c r="D214" s="21"/>
      <c r="E214" s="140"/>
      <c r="F214" s="21"/>
      <c r="G214" s="21"/>
      <c r="H214" s="18"/>
      <c r="I214" s="18"/>
      <c r="J214" s="18"/>
      <c r="K214" s="18"/>
      <c r="L214" s="18"/>
      <c r="M214" s="18"/>
      <c r="N214" s="18"/>
      <c r="O214" s="18"/>
      <c r="P214" s="18"/>
      <c r="Q214" s="18"/>
      <c r="R214" s="18"/>
      <c r="S214" s="18"/>
      <c r="T214" s="18"/>
      <c r="U214" s="18"/>
    </row>
    <row r="215" spans="1:21" x14ac:dyDescent="0.2">
      <c r="A215" s="18"/>
      <c r="B215" s="28"/>
      <c r="C215" s="21"/>
      <c r="D215" s="21"/>
      <c r="E215" s="140"/>
      <c r="F215" s="21"/>
      <c r="G215" s="21"/>
      <c r="H215" s="18"/>
      <c r="I215" s="18"/>
      <c r="J215" s="18"/>
      <c r="K215" s="18"/>
      <c r="L215" s="18"/>
      <c r="M215" s="18"/>
      <c r="N215" s="18"/>
      <c r="O215" s="18"/>
      <c r="P215" s="18"/>
      <c r="Q215" s="18"/>
      <c r="R215" s="18"/>
      <c r="S215" s="18"/>
      <c r="T215" s="18"/>
      <c r="U215" s="18"/>
    </row>
    <row r="216" spans="1:21" x14ac:dyDescent="0.2">
      <c r="A216" s="18"/>
      <c r="B216" s="28"/>
      <c r="C216" s="21"/>
      <c r="D216" s="21"/>
      <c r="E216" s="140"/>
      <c r="F216" s="21"/>
      <c r="G216" s="21"/>
      <c r="H216" s="18"/>
      <c r="I216" s="18"/>
      <c r="J216" s="18"/>
      <c r="K216" s="18"/>
      <c r="L216" s="18"/>
      <c r="M216" s="18"/>
      <c r="N216" s="18"/>
      <c r="O216" s="18"/>
      <c r="P216" s="18"/>
      <c r="Q216" s="18"/>
      <c r="R216" s="18"/>
      <c r="S216" s="18"/>
      <c r="T216" s="18"/>
      <c r="U216" s="18"/>
    </row>
    <row r="217" spans="1:21" x14ac:dyDescent="0.2">
      <c r="A217" s="18"/>
      <c r="B217" s="28"/>
      <c r="C217" s="21"/>
      <c r="D217" s="21"/>
      <c r="E217" s="140"/>
      <c r="F217" s="21"/>
      <c r="G217" s="21"/>
      <c r="H217" s="18"/>
      <c r="I217" s="18"/>
      <c r="J217" s="18"/>
      <c r="K217" s="18"/>
      <c r="L217" s="18"/>
      <c r="M217" s="18"/>
      <c r="N217" s="18"/>
      <c r="O217" s="18"/>
      <c r="P217" s="18"/>
      <c r="Q217" s="18"/>
      <c r="R217" s="18"/>
      <c r="S217" s="18"/>
      <c r="T217" s="18"/>
      <c r="U217" s="18"/>
    </row>
    <row r="218" spans="1:21" x14ac:dyDescent="0.2">
      <c r="A218" s="18"/>
      <c r="B218" s="28"/>
      <c r="C218" s="21"/>
      <c r="D218" s="21"/>
      <c r="E218" s="140"/>
      <c r="F218" s="21"/>
      <c r="G218" s="21"/>
      <c r="H218" s="18"/>
      <c r="I218" s="18"/>
      <c r="J218" s="18"/>
      <c r="K218" s="18"/>
      <c r="L218" s="18"/>
      <c r="M218" s="18"/>
      <c r="N218" s="18"/>
      <c r="O218" s="18"/>
      <c r="P218" s="18"/>
      <c r="Q218" s="18"/>
      <c r="R218" s="18"/>
      <c r="S218" s="18"/>
      <c r="T218" s="18"/>
      <c r="U218" s="18"/>
    </row>
    <row r="219" spans="1:21" x14ac:dyDescent="0.2">
      <c r="A219" s="18"/>
      <c r="B219" s="28"/>
      <c r="C219" s="21"/>
      <c r="D219" s="21"/>
      <c r="E219" s="140"/>
      <c r="F219" s="21"/>
      <c r="G219" s="21"/>
      <c r="H219" s="18"/>
      <c r="I219" s="18"/>
      <c r="J219" s="18"/>
      <c r="K219" s="18"/>
      <c r="L219" s="18"/>
      <c r="M219" s="18"/>
      <c r="N219" s="18"/>
      <c r="O219" s="18"/>
      <c r="P219" s="18"/>
      <c r="Q219" s="18"/>
      <c r="R219" s="18"/>
      <c r="S219" s="18"/>
      <c r="T219" s="18"/>
      <c r="U219" s="18"/>
    </row>
    <row r="220" spans="1:21" x14ac:dyDescent="0.2">
      <c r="A220" s="18"/>
      <c r="B220" s="28"/>
      <c r="C220" s="21"/>
      <c r="D220" s="21"/>
      <c r="E220" s="140"/>
      <c r="F220" s="21"/>
      <c r="G220" s="21"/>
      <c r="H220" s="18"/>
      <c r="I220" s="18"/>
      <c r="J220" s="18"/>
      <c r="K220" s="18"/>
      <c r="L220" s="18"/>
      <c r="M220" s="18"/>
      <c r="N220" s="18"/>
      <c r="O220" s="18"/>
      <c r="P220" s="18"/>
      <c r="Q220" s="18"/>
      <c r="R220" s="18"/>
      <c r="S220" s="18"/>
      <c r="T220" s="18"/>
      <c r="U220" s="18"/>
    </row>
    <row r="221" spans="1:21" x14ac:dyDescent="0.2">
      <c r="A221" s="18"/>
      <c r="B221" s="28"/>
      <c r="C221" s="21"/>
      <c r="D221" s="21"/>
      <c r="E221" s="140"/>
      <c r="F221" s="21"/>
      <c r="G221" s="21"/>
      <c r="H221" s="18"/>
      <c r="I221" s="18"/>
      <c r="J221" s="18"/>
      <c r="K221" s="18"/>
      <c r="L221" s="18"/>
      <c r="M221" s="18"/>
      <c r="N221" s="18"/>
      <c r="O221" s="18"/>
      <c r="P221" s="18"/>
      <c r="Q221" s="18"/>
      <c r="R221" s="18"/>
      <c r="S221" s="18"/>
      <c r="T221" s="18"/>
      <c r="U221" s="18"/>
    </row>
    <row r="222" spans="1:21" x14ac:dyDescent="0.2">
      <c r="A222" s="18"/>
      <c r="B222" s="28"/>
      <c r="C222" s="21"/>
      <c r="D222" s="21"/>
      <c r="E222" s="140"/>
      <c r="F222" s="21"/>
      <c r="G222" s="21"/>
      <c r="H222" s="18"/>
      <c r="I222" s="18"/>
      <c r="J222" s="18"/>
      <c r="K222" s="18"/>
      <c r="L222" s="18"/>
      <c r="M222" s="18"/>
      <c r="N222" s="18"/>
      <c r="O222" s="18"/>
      <c r="P222" s="18"/>
      <c r="Q222" s="18"/>
      <c r="R222" s="18"/>
      <c r="S222" s="18"/>
      <c r="T222" s="18"/>
      <c r="U222" s="18"/>
    </row>
    <row r="223" spans="1:21" x14ac:dyDescent="0.2">
      <c r="A223" s="18"/>
      <c r="B223" s="28"/>
      <c r="C223" s="21"/>
      <c r="D223" s="21"/>
      <c r="E223" s="140"/>
      <c r="F223" s="21"/>
      <c r="G223" s="21"/>
      <c r="H223" s="18"/>
      <c r="I223" s="18"/>
      <c r="J223" s="18"/>
      <c r="K223" s="18"/>
      <c r="L223" s="18"/>
      <c r="M223" s="18"/>
      <c r="N223" s="18"/>
      <c r="O223" s="18"/>
      <c r="P223" s="18"/>
      <c r="Q223" s="18"/>
      <c r="R223" s="18"/>
      <c r="S223" s="18"/>
      <c r="T223" s="18"/>
      <c r="U223" s="18"/>
    </row>
    <row r="224" spans="1:21" x14ac:dyDescent="0.2">
      <c r="A224" s="18"/>
      <c r="B224" s="28"/>
      <c r="C224" s="21"/>
      <c r="D224" s="21"/>
      <c r="E224" s="140"/>
      <c r="F224" s="21"/>
      <c r="G224" s="21"/>
      <c r="H224" s="18"/>
      <c r="I224" s="18"/>
      <c r="J224" s="18"/>
      <c r="K224" s="18"/>
      <c r="L224" s="18"/>
      <c r="M224" s="18"/>
      <c r="N224" s="18"/>
      <c r="O224" s="18"/>
      <c r="P224" s="18"/>
      <c r="Q224" s="18"/>
      <c r="R224" s="18"/>
      <c r="S224" s="18"/>
      <c r="T224" s="18"/>
      <c r="U224" s="18"/>
    </row>
    <row r="225" spans="1:21" x14ac:dyDescent="0.2">
      <c r="A225" s="18"/>
      <c r="B225" s="28"/>
      <c r="C225" s="21"/>
      <c r="D225" s="21"/>
      <c r="E225" s="140"/>
      <c r="F225" s="21"/>
      <c r="G225" s="21"/>
      <c r="H225" s="18"/>
      <c r="I225" s="18"/>
      <c r="J225" s="18"/>
      <c r="K225" s="18"/>
      <c r="L225" s="18"/>
      <c r="M225" s="18"/>
      <c r="N225" s="18"/>
      <c r="O225" s="18"/>
      <c r="P225" s="18"/>
      <c r="Q225" s="18"/>
      <c r="R225" s="18"/>
      <c r="S225" s="18"/>
      <c r="T225" s="18"/>
      <c r="U225" s="18"/>
    </row>
    <row r="226" spans="1:21" x14ac:dyDescent="0.2">
      <c r="A226" s="18"/>
      <c r="B226" s="28"/>
      <c r="C226" s="21"/>
      <c r="D226" s="21"/>
      <c r="E226" s="140"/>
      <c r="F226" s="21"/>
      <c r="G226" s="21"/>
      <c r="H226" s="18"/>
      <c r="I226" s="18"/>
      <c r="J226" s="18"/>
      <c r="K226" s="18"/>
      <c r="L226" s="18"/>
      <c r="M226" s="18"/>
      <c r="N226" s="18"/>
      <c r="O226" s="18"/>
      <c r="P226" s="18"/>
      <c r="Q226" s="18"/>
      <c r="R226" s="18"/>
      <c r="S226" s="18"/>
      <c r="T226" s="18"/>
      <c r="U226" s="18"/>
    </row>
    <row r="227" spans="1:21" x14ac:dyDescent="0.2">
      <c r="A227" s="18"/>
      <c r="B227" s="28"/>
      <c r="C227" s="21"/>
      <c r="D227" s="21"/>
      <c r="E227" s="140"/>
      <c r="F227" s="21"/>
      <c r="G227" s="21"/>
      <c r="H227" s="18"/>
      <c r="I227" s="18"/>
      <c r="J227" s="18"/>
      <c r="K227" s="18"/>
      <c r="L227" s="18"/>
      <c r="M227" s="18"/>
      <c r="N227" s="18"/>
      <c r="O227" s="18"/>
      <c r="P227" s="18"/>
      <c r="Q227" s="18"/>
      <c r="R227" s="18"/>
      <c r="S227" s="18"/>
      <c r="T227" s="18"/>
      <c r="U227" s="18"/>
    </row>
    <row r="228" spans="1:21" x14ac:dyDescent="0.2">
      <c r="A228" s="18"/>
      <c r="B228" s="28"/>
      <c r="C228" s="21"/>
      <c r="D228" s="21"/>
      <c r="E228" s="140"/>
      <c r="F228" s="21"/>
      <c r="G228" s="21"/>
      <c r="H228" s="18"/>
      <c r="I228" s="18"/>
      <c r="J228" s="18"/>
      <c r="K228" s="18"/>
      <c r="L228" s="18"/>
      <c r="M228" s="18"/>
      <c r="N228" s="18"/>
      <c r="O228" s="18"/>
      <c r="P228" s="18"/>
      <c r="Q228" s="18"/>
      <c r="R228" s="18"/>
      <c r="S228" s="18"/>
      <c r="T228" s="18"/>
      <c r="U228" s="18"/>
    </row>
    <row r="229" spans="1:21" x14ac:dyDescent="0.2">
      <c r="A229" s="18"/>
      <c r="B229" s="28"/>
      <c r="C229" s="21"/>
      <c r="D229" s="21"/>
      <c r="E229" s="140"/>
      <c r="F229" s="21"/>
      <c r="G229" s="21"/>
      <c r="H229" s="18"/>
      <c r="I229" s="18"/>
      <c r="J229" s="18"/>
      <c r="K229" s="18"/>
      <c r="L229" s="18"/>
      <c r="M229" s="18"/>
      <c r="N229" s="18"/>
      <c r="O229" s="18"/>
      <c r="P229" s="18"/>
      <c r="Q229" s="18"/>
      <c r="R229" s="18"/>
      <c r="S229" s="18"/>
      <c r="T229" s="18"/>
      <c r="U229" s="18"/>
    </row>
    <row r="230" spans="1:21" ht="13.5" customHeight="1" x14ac:dyDescent="0.2">
      <c r="A230" s="18"/>
      <c r="B230" s="28"/>
      <c r="C230" s="21"/>
      <c r="D230" s="21"/>
      <c r="E230" s="140"/>
      <c r="F230" s="21"/>
      <c r="G230" s="21"/>
      <c r="H230" s="18"/>
      <c r="I230" s="18"/>
      <c r="J230" s="18"/>
      <c r="K230" s="18"/>
      <c r="L230" s="18"/>
      <c r="M230" s="18"/>
      <c r="N230" s="18"/>
      <c r="O230" s="18"/>
      <c r="P230" s="18"/>
      <c r="Q230" s="18"/>
      <c r="R230" s="18"/>
      <c r="S230" s="18"/>
      <c r="T230" s="18"/>
      <c r="U230" s="18"/>
    </row>
  </sheetData>
  <sheetProtection algorithmName="SHA-512" hashValue="a//iMvkBOU85kyi99X90eFo0z5U4KQe8tLOHlDoYRunCRqY5ouaiKx+P+l5dJIID3ok1qEsLQ+a9I+vaC8mIQg==" saltValue="71QPgEbavFNjQTqx9UjQXA==" spinCount="100000" sheet="1" objects="1" scenarios="1"/>
  <mergeCells count="3">
    <mergeCell ref="F2:H2"/>
    <mergeCell ref="B6:C6"/>
    <mergeCell ref="B7:F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member info &amp; cost plan amounts</vt:lpstr>
      <vt:lpstr>trans factors</vt:lpstr>
      <vt:lpstr>commute monthly billing</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ICP Tool</dc:title>
  <dc:creator>CS0431;DDP</dc:creator>
  <cp:keywords>ICP Calculator</cp:keywords>
  <cp:lastModifiedBy>McNurlin, Kelly</cp:lastModifiedBy>
  <dcterms:created xsi:type="dcterms:W3CDTF">2008-07-02T19:36:35Z</dcterms:created>
  <dcterms:modified xsi:type="dcterms:W3CDTF">2022-07-20T19:39:52Z</dcterms:modified>
</cp:coreProperties>
</file>